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konferencja WKUS\produkt finalny\"/>
    </mc:Choice>
  </mc:AlternateContent>
  <bookViews>
    <workbookView xWindow="0" yWindow="0" windowWidth="23040" windowHeight="9408" activeTab="1"/>
  </bookViews>
  <sheets>
    <sheet name="Wypełnianie danych" sheetId="1" r:id="rId1"/>
    <sheet name="Wyniki" sheetId="2" r:id="rId2"/>
    <sheet name="Arkusz 3" sheetId="3" state="hidden" r:id="rId3"/>
  </sheets>
  <calcPr calcId="152511"/>
</workbook>
</file>

<file path=xl/calcChain.xml><?xml version="1.0" encoding="utf-8"?>
<calcChain xmlns="http://schemas.openxmlformats.org/spreadsheetml/2006/main">
  <c r="G17" i="1" l="1"/>
  <c r="G36" i="1"/>
  <c r="G11" i="1"/>
  <c r="G45" i="1"/>
  <c r="G48" i="1"/>
  <c r="D2" i="2"/>
  <c r="D3" i="2"/>
  <c r="D4" i="2"/>
  <c r="A5" i="2"/>
  <c r="B5" i="2"/>
  <c r="C5" i="2"/>
  <c r="A6" i="2"/>
  <c r="E8" i="1"/>
  <c r="G68" i="1"/>
  <c r="G69" i="1"/>
  <c r="G70" i="1"/>
  <c r="G71" i="1"/>
  <c r="G73" i="1"/>
  <c r="G74" i="1"/>
  <c r="G75" i="1"/>
  <c r="G76" i="1"/>
  <c r="G77" i="1"/>
  <c r="G79" i="1"/>
  <c r="G80" i="1"/>
  <c r="G67" i="1"/>
  <c r="G51" i="1"/>
  <c r="G50" i="1"/>
  <c r="G49" i="1"/>
  <c r="G40" i="1"/>
  <c r="G39" i="1"/>
  <c r="G9" i="1"/>
  <c r="G12" i="1"/>
  <c r="G14" i="1"/>
  <c r="G15" i="1"/>
  <c r="G16" i="1"/>
  <c r="G19" i="1"/>
  <c r="G20" i="1"/>
  <c r="G21" i="1"/>
  <c r="G23" i="1"/>
  <c r="G24" i="1"/>
  <c r="G26" i="1"/>
  <c r="G27" i="1"/>
  <c r="G28" i="1"/>
  <c r="G29" i="1"/>
  <c r="G31" i="1"/>
  <c r="G32" i="1"/>
  <c r="G33" i="1"/>
  <c r="G34" i="1"/>
  <c r="G37" i="1"/>
  <c r="G43" i="1"/>
  <c r="G44" i="1"/>
  <c r="G53" i="1"/>
  <c r="G54" i="1"/>
  <c r="G55" i="1"/>
  <c r="G57" i="1"/>
  <c r="G58" i="1"/>
  <c r="G59" i="1"/>
  <c r="G61" i="1"/>
  <c r="G62" i="1"/>
  <c r="G63" i="1"/>
  <c r="G64" i="1"/>
  <c r="G7" i="1"/>
  <c r="G6" i="1"/>
  <c r="G5" i="1"/>
  <c r="I64" i="1" l="1"/>
  <c r="D19" i="3" s="1"/>
  <c r="I80" i="1"/>
  <c r="D20" i="3" s="1"/>
  <c r="I82" i="1" l="1"/>
  <c r="I89" i="1" s="1"/>
  <c r="B2" i="2" s="1"/>
  <c r="H82" i="1"/>
  <c r="H89" i="1" s="1"/>
  <c r="A2" i="2" s="1"/>
  <c r="J83" i="1"/>
  <c r="J90" i="1" s="1"/>
  <c r="C3" i="2" s="1"/>
  <c r="I83" i="1"/>
  <c r="I90" i="1" s="1"/>
  <c r="B3" i="2" s="1"/>
  <c r="I84" i="1"/>
  <c r="I91" i="1" s="1"/>
  <c r="B4" i="2" s="1"/>
  <c r="J82" i="1"/>
  <c r="J89" i="1" s="1"/>
  <c r="C2" i="2" s="1"/>
  <c r="J84" i="1"/>
  <c r="J91" i="1" s="1"/>
  <c r="C4" i="2" s="1"/>
  <c r="H84" i="1"/>
  <c r="H91" i="1" s="1"/>
  <c r="A4" i="2" s="1"/>
  <c r="H83" i="1"/>
  <c r="H90" i="1" s="1"/>
  <c r="A3" i="2" s="1"/>
</calcChain>
</file>

<file path=xl/sharedStrings.xml><?xml version="1.0" encoding="utf-8"?>
<sst xmlns="http://schemas.openxmlformats.org/spreadsheetml/2006/main" count="103" uniqueCount="80">
  <si>
    <t>Spełnianie oczekiwań użytkowników</t>
  </si>
  <si>
    <t>Wyniki</t>
  </si>
  <si>
    <t>Liczba osób, które skorzystały z usługi</t>
  </si>
  <si>
    <t>Liczba wyświadczonych usług</t>
  </si>
  <si>
    <t>Wyniki właściwe dla usługi</t>
  </si>
  <si>
    <t>Ogólna ocena jakości</t>
  </si>
  <si>
    <t>Czasu realizacji usługi</t>
  </si>
  <si>
    <t>Czas oczekiwania na skorzystanie z usługi</t>
  </si>
  <si>
    <t>Czas świadczenia usługi</t>
  </si>
  <si>
    <t>Dostępność</t>
  </si>
  <si>
    <t>Ogólny dostęp do usług</t>
  </si>
  <si>
    <t>Dostęp do usług osób niepełnosprawnych</t>
  </si>
  <si>
    <t>Odległość od miejsca zamieszkania do  miejsca świadczenia usług</t>
  </si>
  <si>
    <t>Komfort użytkownika</t>
  </si>
  <si>
    <t>Jakość pomieszczeń, w których świadczone są usługi</t>
  </si>
  <si>
    <t>Jakość wyposażenia wykorzystywanego przy świadczeniu usług</t>
  </si>
  <si>
    <t>Bezpieczeństwo użytkownika</t>
  </si>
  <si>
    <t>Poczucie bezpieczeństwa użytkowników</t>
  </si>
  <si>
    <t>Bezpieczeństwo mienia</t>
  </si>
  <si>
    <t>Personel świadczący usługę</t>
  </si>
  <si>
    <t>Fachowość</t>
  </si>
  <si>
    <t>Życzliwość</t>
  </si>
  <si>
    <t>Kultura osobista</t>
  </si>
  <si>
    <t>Komunikatywność</t>
  </si>
  <si>
    <t>Komunikacja z użytkownikami</t>
  </si>
  <si>
    <t>Dostępność informacji na temat usługi</t>
  </si>
  <si>
    <t>Jakość informacji</t>
  </si>
  <si>
    <t>Możliwość zgłaszania uwag przez użytkowników</t>
  </si>
  <si>
    <t>Uwzględnianie uwag użytkowników</t>
  </si>
  <si>
    <t>Trwałość/ ciągłość</t>
  </si>
  <si>
    <t>Występowanie przerw w świadczeniu usługi</t>
  </si>
  <si>
    <t>Uzupełnianie się usług</t>
  </si>
  <si>
    <t>Dodatkowe koszty ponoszone przez użytkowników</t>
  </si>
  <si>
    <t>Opłaty</t>
  </si>
  <si>
    <t>Koszty zakupu usług komplementarnych</t>
  </si>
  <si>
    <t>Wpływ na inne kategorie interesariuszy</t>
  </si>
  <si>
    <t>Możliwość realizacji innych celów jst</t>
  </si>
  <si>
    <t>Możliwość realizacji celów w ramach usług komplementarnych</t>
  </si>
  <si>
    <t>Możliwość realizacji innych usług</t>
  </si>
  <si>
    <t>Ryzyko</t>
  </si>
  <si>
    <t>Ryzyko finansowe</t>
  </si>
  <si>
    <t>Ryzyko reputacji</t>
  </si>
  <si>
    <t>Ryzyko operacyjne</t>
  </si>
  <si>
    <t>Inne kategorie ryzyka</t>
  </si>
  <si>
    <t>Zróżnicowanie komplementarność oferty</t>
  </si>
  <si>
    <t>Dopasowanie oferty do potrzeb różnych grup społecznych</t>
  </si>
  <si>
    <t>Kompletność usługi</t>
  </si>
  <si>
    <t>Uzupełnianie się z innymi usługami</t>
  </si>
  <si>
    <t>Wpływ na pracowników</t>
  </si>
  <si>
    <t>Zatrudnienie</t>
  </si>
  <si>
    <t>Warunki pracy</t>
  </si>
  <si>
    <t>Bezpieczeństwo zatrudnienia</t>
  </si>
  <si>
    <t>Wpływ na środowisko lokalne</t>
  </si>
  <si>
    <t>wzrost</t>
  </si>
  <si>
    <t>bez zmian</t>
  </si>
  <si>
    <t>spadek</t>
  </si>
  <si>
    <t>utrzymanie</t>
  </si>
  <si>
    <t>EFEKTY</t>
  </si>
  <si>
    <t>NAKŁADY</t>
  </si>
  <si>
    <t>Pozytywny wpływ na społeczność</t>
  </si>
  <si>
    <t>Pozytywny wpływ na infrasturę społeczną</t>
  </si>
  <si>
    <t>Pozytywny wpływ na poziom kapitału społecznego</t>
  </si>
  <si>
    <t>Wydatki inwestycyjne</t>
  </si>
  <si>
    <t>Wydatki osobowe</t>
  </si>
  <si>
    <t>Zakup materiałów, towarów itp..</t>
  </si>
  <si>
    <t>Zakup usług</t>
  </si>
  <si>
    <t>Koszty bezpośrednie (związane wprost ze świadczeniem usługi)</t>
  </si>
  <si>
    <r>
      <t>Koszty alternatywne</t>
    </r>
    <r>
      <rPr>
        <sz val="11"/>
        <color theme="1"/>
        <rFont val="Arial"/>
        <family val="2"/>
        <charset val="238"/>
      </rPr>
      <t xml:space="preserve"> (koszty, które gmina musi ponieść dlatego, że nie realizuje samodzielnie już usługi, np. koszty wynajęcia obiektów, które wcześniej były do dyspozycji za darmo, koszty wynikające z rozdzielenia świadczenia usług)</t>
    </r>
  </si>
  <si>
    <t>Inne</t>
  </si>
  <si>
    <t>Nakłady</t>
  </si>
  <si>
    <t>Efekty</t>
  </si>
  <si>
    <t>TU MOŻESZ ODCZYTAĆ, JAKI JEST WYNIK ZESTAWIENIA OCZEKIWANYCH NAKŁADÓW I EFEKTÓW</t>
  </si>
  <si>
    <t>Twoja sytuacja</t>
  </si>
  <si>
    <t>Bilans efektów</t>
  </si>
  <si>
    <t>Bilans nakładów</t>
  </si>
  <si>
    <t>Jakość procedur kwalifikowania użytkowników do korzystania z usług</t>
  </si>
  <si>
    <t>Jakość otoczenia (fizycznego) miejsca, w którym świadczone są usługi</t>
  </si>
  <si>
    <t>Koszty bezpośrednie (związane pośrednio ze świadczeniem usługi - np. koszty ponoszone przez urząd w związkuz procesem świadczenia usługi)</t>
  </si>
  <si>
    <r>
      <rPr>
        <b/>
        <sz val="11"/>
        <color theme="1"/>
        <rFont val="Czcionka tekstu podstawowego"/>
        <charset val="238"/>
      </rPr>
      <t>Instrukcja</t>
    </r>
    <r>
      <rPr>
        <sz val="11"/>
        <color theme="1"/>
        <rFont val="Czcionka tekstu podstawowego"/>
        <family val="2"/>
        <charset val="238"/>
      </rPr>
      <t xml:space="preserve">
Obok każdej pozycji efektów i nakładów wybierz z listy rozwijanej odpowiednią wartość (tzn. "wzrost", "bez zmian" lub "spadek").
Kliknij arkusz </t>
    </r>
    <r>
      <rPr>
        <sz val="11"/>
        <color rgb="FFFF0000"/>
        <rFont val="Czcionka tekstu podstawowego"/>
        <charset val="238"/>
      </rPr>
      <t>„Wyniki”</t>
    </r>
    <r>
      <rPr>
        <sz val="11"/>
        <color theme="1"/>
        <rFont val="Czcionka tekstu podstawowego"/>
        <family val="2"/>
        <charset val="238"/>
      </rPr>
      <t xml:space="preserve"> na schemacie, w polu wyznaczonym przez zestawienie bilansu efektów i bilansu nakładów znajdziesz zalecenia wynikające z analizy efektywności  zmiany formy świadczenia usług.
</t>
    </r>
  </si>
  <si>
    <t>Pozytywny na infrastrukturę techniczną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</si>
</sst>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0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24"/>
      <color theme="1"/>
      <name val="Czcionka tekstu podstawowego"/>
      <family val="2"/>
      <charset val="238"/>
    </font>
    <font>
      <sz val="36"/>
      <color theme="1"/>
      <name val="Czcionka tekstu podstawowego"/>
      <family val="2"/>
      <charset val="238"/>
    </font>
    <font>
      <b/>
      <sz val="36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FF000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2969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medium">
        <color indexed="64"/>
      </left>
      <right style="thin">
        <color theme="2" tint="-9.9978637043366805E-2"/>
      </right>
      <top style="medium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indexed="64"/>
      </top>
      <bottom style="thin">
        <color theme="2" tint="-9.9978637043366805E-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9.9978637043366805E-2"/>
      </left>
      <right/>
      <top style="medium">
        <color indexed="64"/>
      </top>
      <bottom style="thin">
        <color theme="2" tint="-9.9978637043366805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/>
    <xf numFmtId="0" fontId="0" fillId="3" borderId="0" xfId="0" applyFill="1"/>
    <xf numFmtId="0" fontId="0" fillId="4" borderId="0" xfId="0" applyFill="1"/>
    <xf numFmtId="0" fontId="0" fillId="0" borderId="0" xfId="0" applyFill="1" applyBorder="1"/>
    <xf numFmtId="0" fontId="14" fillId="0" borderId="0" xfId="0" applyFont="1"/>
    <xf numFmtId="1" fontId="14" fillId="0" borderId="0" xfId="0" applyNumberFormat="1" applyFont="1"/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14" fillId="0" borderId="0" xfId="0" applyFont="1" applyFill="1"/>
    <xf numFmtId="1" fontId="14" fillId="0" borderId="0" xfId="0" applyNumberFormat="1" applyFont="1" applyFill="1"/>
    <xf numFmtId="0" fontId="9" fillId="0" borderId="0" xfId="0" applyFont="1" applyBorder="1"/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1" fillId="5" borderId="4" xfId="0" applyFont="1" applyFill="1" applyBorder="1" applyAlignment="1">
      <alignment wrapText="1"/>
    </xf>
    <xf numFmtId="0" fontId="1" fillId="5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1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11" fillId="5" borderId="26" xfId="0" applyFont="1" applyFill="1" applyBorder="1" applyAlignment="1">
      <alignment horizontal="center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4" fillId="5" borderId="4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5" borderId="4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29696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4995091262446"/>
          <c:y val="0.17777456567748351"/>
          <c:w val="0.80305724189056482"/>
          <c:h val="0.67163648573480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'Arkusz 3'!$C$20</c:f>
              <c:strCache>
                <c:ptCount val="1"/>
                <c:pt idx="0">
                  <c:v>Twoja sytuacja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'Arkusz 3'!$D$19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'Arkusz 3'!$D$20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08072"/>
        <c:axId val="157708464"/>
      </c:scatterChart>
      <c:valAx>
        <c:axId val="157708072"/>
        <c:scaling>
          <c:orientation val="minMax"/>
          <c:max val="44"/>
          <c:min val="-44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25400">
            <a:headEnd type="triangle" w="lg" len="lg"/>
            <a:tailEnd type="triangle" w="lg" len="lg"/>
          </a:ln>
        </c:spPr>
        <c:crossAx val="157708464"/>
        <c:crosses val="autoZero"/>
        <c:crossBetween val="midCat"/>
      </c:valAx>
      <c:valAx>
        <c:axId val="157708464"/>
        <c:scaling>
          <c:orientation val="minMax"/>
          <c:max val="12"/>
          <c:min val="-12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headEnd type="triangle" w="lg" len="lg"/>
            <a:tailEnd type="triangle" w="lg" len="lg"/>
          </a:ln>
        </c:spPr>
        <c:crossAx val="1577080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pl-PL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pl-PL" sz="2400"/>
              <a:t>Tu możesz sprawdzić, czy łaczny bilans nakładów i efektów zmiany sposobu kontraktowania będzie korzystny dla gminy</a:t>
            </a:r>
          </a:p>
        </c:rich>
      </c:tx>
      <c:layout>
        <c:manualLayout>
          <c:xMode val="edge"/>
          <c:yMode val="edge"/>
          <c:x val="0.1857200245691504"/>
          <c:y val="6.245766023055326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937488552056841"/>
          <c:y val="0.17659465112894884"/>
          <c:w val="0.71654317709748894"/>
          <c:h val="0.6982889369686773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'Arkusz 3'!$C$20</c:f>
              <c:strCache>
                <c:ptCount val="1"/>
                <c:pt idx="0">
                  <c:v>Twoja sytuacja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4"/>
          </c:marker>
          <c:dLbls>
            <c:dLbl>
              <c:idx val="0"/>
              <c:layout>
                <c:manualLayout>
                  <c:x val="-1.2255035425547144E-3"/>
                  <c:y val="5.34157911880457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'Arkusz 3'!$D$19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'Arkusz 3'!$D$20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09640"/>
        <c:axId val="157710032"/>
      </c:scatterChart>
      <c:valAx>
        <c:axId val="157709640"/>
        <c:scaling>
          <c:orientation val="minMax"/>
          <c:max val="44"/>
          <c:min val="-44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25400">
            <a:headEnd type="triangle" w="lg" len="lg"/>
            <a:tailEnd type="triangle" w="lg" len="lg"/>
          </a:ln>
        </c:spPr>
        <c:crossAx val="157710032"/>
        <c:crosses val="autoZero"/>
        <c:crossBetween val="midCat"/>
      </c:valAx>
      <c:valAx>
        <c:axId val="157710032"/>
        <c:scaling>
          <c:orientation val="minMax"/>
          <c:max val="12"/>
          <c:min val="-12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headEnd type="triangle" w="lg" len="lg"/>
            <a:tailEnd type="triangle" w="lg" len="lg"/>
          </a:ln>
        </c:spPr>
        <c:crossAx val="1577096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Style="combo" dx="16" fmlaLink="$F$5" fmlaRange="$D$5:$D$7" noThreeD="1" sel="2" val="0"/>
</file>

<file path=xl/ctrlProps/ctrlProp10.xml><?xml version="1.0" encoding="utf-8"?>
<formControlPr xmlns="http://schemas.microsoft.com/office/spreadsheetml/2009/9/main" objectType="Drop" dropStyle="combo" dx="16" fmlaLink="$F$19" fmlaRange="$D$5:$D$7" noThreeD="1" sel="2" val="0"/>
</file>

<file path=xl/ctrlProps/ctrlProp11.xml><?xml version="1.0" encoding="utf-8"?>
<formControlPr xmlns="http://schemas.microsoft.com/office/spreadsheetml/2009/9/main" objectType="Drop" dropStyle="combo" dx="16" fmlaLink="$F$20" fmlaRange="$D$5:$D$7" noThreeD="1" sel="2" val="0"/>
</file>

<file path=xl/ctrlProps/ctrlProp12.xml><?xml version="1.0" encoding="utf-8"?>
<formControlPr xmlns="http://schemas.microsoft.com/office/spreadsheetml/2009/9/main" objectType="Drop" dropStyle="combo" dx="16" fmlaLink="$F$21" fmlaRange="$D$5:$D$7" noThreeD="1" sel="2" val="0"/>
</file>

<file path=xl/ctrlProps/ctrlProp13.xml><?xml version="1.0" encoding="utf-8"?>
<formControlPr xmlns="http://schemas.microsoft.com/office/spreadsheetml/2009/9/main" objectType="Drop" dropStyle="combo" dx="16" fmlaLink="$F$23" fmlaRange="$D$5:$D$7" noThreeD="1" sel="2" val="0"/>
</file>

<file path=xl/ctrlProps/ctrlProp14.xml><?xml version="1.0" encoding="utf-8"?>
<formControlPr xmlns="http://schemas.microsoft.com/office/spreadsheetml/2009/9/main" objectType="Drop" dropStyle="combo" dx="16" fmlaLink="$F$24" fmlaRange="$D$5:$D$7" noThreeD="1" sel="2" val="0"/>
</file>

<file path=xl/ctrlProps/ctrlProp15.xml><?xml version="1.0" encoding="utf-8"?>
<formControlPr xmlns="http://schemas.microsoft.com/office/spreadsheetml/2009/9/main" objectType="Drop" dropStyle="combo" dx="16" fmlaLink="$F$26" fmlaRange="$D$5:$D$7" noThreeD="1" sel="2" val="0"/>
</file>

<file path=xl/ctrlProps/ctrlProp16.xml><?xml version="1.0" encoding="utf-8"?>
<formControlPr xmlns="http://schemas.microsoft.com/office/spreadsheetml/2009/9/main" objectType="Drop" dropStyle="combo" dx="16" fmlaLink="$F$27" fmlaRange="$D$5:$D$7" noThreeD="1" sel="2" val="0"/>
</file>

<file path=xl/ctrlProps/ctrlProp17.xml><?xml version="1.0" encoding="utf-8"?>
<formControlPr xmlns="http://schemas.microsoft.com/office/spreadsheetml/2009/9/main" objectType="Drop" dropStyle="combo" dx="16" fmlaLink="$F$28" fmlaRange="$D$5:$D$7" noThreeD="1" sel="2" val="0"/>
</file>

<file path=xl/ctrlProps/ctrlProp18.xml><?xml version="1.0" encoding="utf-8"?>
<formControlPr xmlns="http://schemas.microsoft.com/office/spreadsheetml/2009/9/main" objectType="Drop" dropStyle="combo" dx="16" fmlaLink="$F$29" fmlaRange="$D$5:$D$7" noThreeD="1" sel="2" val="0"/>
</file>

<file path=xl/ctrlProps/ctrlProp19.xml><?xml version="1.0" encoding="utf-8"?>
<formControlPr xmlns="http://schemas.microsoft.com/office/spreadsheetml/2009/9/main" objectType="Drop" dropStyle="combo" dx="16" fmlaLink="$F$31" fmlaRange="$D$5:$D$7" noThreeD="1" sel="2" val="0"/>
</file>

<file path=xl/ctrlProps/ctrlProp2.xml><?xml version="1.0" encoding="utf-8"?>
<formControlPr xmlns="http://schemas.microsoft.com/office/spreadsheetml/2009/9/main" objectType="Drop" dropStyle="combo" dx="16" fmlaLink="$F$6" fmlaRange="$D$5:$D$7" noThreeD="1" sel="2" val="0"/>
</file>

<file path=xl/ctrlProps/ctrlProp20.xml><?xml version="1.0" encoding="utf-8"?>
<formControlPr xmlns="http://schemas.microsoft.com/office/spreadsheetml/2009/9/main" objectType="Drop" dropStyle="combo" dx="16" fmlaLink="$F$32" fmlaRange="$D$5:$D$7" noThreeD="1" sel="2" val="0"/>
</file>

<file path=xl/ctrlProps/ctrlProp21.xml><?xml version="1.0" encoding="utf-8"?>
<formControlPr xmlns="http://schemas.microsoft.com/office/spreadsheetml/2009/9/main" objectType="Drop" dropStyle="combo" dx="16" fmlaLink="$F$33" fmlaRange="$D$5:$D$7" noThreeD="1" sel="2" val="0"/>
</file>

<file path=xl/ctrlProps/ctrlProp22.xml><?xml version="1.0" encoding="utf-8"?>
<formControlPr xmlns="http://schemas.microsoft.com/office/spreadsheetml/2009/9/main" objectType="Drop" dropStyle="combo" dx="16" fmlaLink="$F$34" fmlaRange="$D$5:$D$7" noThreeD="1" sel="2" val="0"/>
</file>

<file path=xl/ctrlProps/ctrlProp23.xml><?xml version="1.0" encoding="utf-8"?>
<formControlPr xmlns="http://schemas.microsoft.com/office/spreadsheetml/2009/9/main" objectType="Drop" dropStyle="combo" dx="16" fmlaLink="$F$36" fmlaRange="$D$5:$D$7" noThreeD="1" sel="2" val="0"/>
</file>

<file path=xl/ctrlProps/ctrlProp24.xml><?xml version="1.0" encoding="utf-8"?>
<formControlPr xmlns="http://schemas.microsoft.com/office/spreadsheetml/2009/9/main" objectType="Drop" dropStyle="combo" dx="16" fmlaLink="$F$37" fmlaRange="$D$5:$D$7" noThreeD="1" sel="2" val="0"/>
</file>

<file path=xl/ctrlProps/ctrlProp25.xml><?xml version="1.0" encoding="utf-8"?>
<formControlPr xmlns="http://schemas.microsoft.com/office/spreadsheetml/2009/9/main" objectType="Drop" dropStyle="combo" dx="16" fmlaLink="$F$39" fmlaRange="$D$5:$D$7" noThreeD="1" sel="2" val="0"/>
</file>

<file path=xl/ctrlProps/ctrlProp26.xml><?xml version="1.0" encoding="utf-8"?>
<formControlPr xmlns="http://schemas.microsoft.com/office/spreadsheetml/2009/9/main" objectType="Drop" dropStyle="combo" dx="16" fmlaLink="$F$40" fmlaRange="$D$5:$D$7" noThreeD="1" sel="2" val="0"/>
</file>

<file path=xl/ctrlProps/ctrlProp27.xml><?xml version="1.0" encoding="utf-8"?>
<formControlPr xmlns="http://schemas.microsoft.com/office/spreadsheetml/2009/9/main" objectType="Drop" dropStyle="combo" dx="16" fmlaLink="$F$43" fmlaRange="$D$5:$D$7" noThreeD="1" sel="2" val="0"/>
</file>

<file path=xl/ctrlProps/ctrlProp28.xml><?xml version="1.0" encoding="utf-8"?>
<formControlPr xmlns="http://schemas.microsoft.com/office/spreadsheetml/2009/9/main" objectType="Drop" dropStyle="combo" dx="16" fmlaLink="$F$44" fmlaRange="$D$5:$D$7" noThreeD="1" sel="2" val="0"/>
</file>

<file path=xl/ctrlProps/ctrlProp29.xml><?xml version="1.0" encoding="utf-8"?>
<formControlPr xmlns="http://schemas.microsoft.com/office/spreadsheetml/2009/9/main" objectType="Drop" dropStyle="combo" dx="16" fmlaLink="$F$48" fmlaRange="$D$5:$D$7" noThreeD="1" sel="2" val="0"/>
</file>

<file path=xl/ctrlProps/ctrlProp3.xml><?xml version="1.0" encoding="utf-8"?>
<formControlPr xmlns="http://schemas.microsoft.com/office/spreadsheetml/2009/9/main" objectType="Drop" dropStyle="combo" dx="16" fmlaLink="$F$7" fmlaRange="$D$5:$D$7" noThreeD="1" sel="2" val="0"/>
</file>

<file path=xl/ctrlProps/ctrlProp30.xml><?xml version="1.0" encoding="utf-8"?>
<formControlPr xmlns="http://schemas.microsoft.com/office/spreadsheetml/2009/9/main" objectType="Drop" dropStyle="combo" dx="16" fmlaLink="$F$49" fmlaRange="$D$5:$D$7" noThreeD="1" sel="2" val="0"/>
</file>

<file path=xl/ctrlProps/ctrlProp31.xml><?xml version="1.0" encoding="utf-8"?>
<formControlPr xmlns="http://schemas.microsoft.com/office/spreadsheetml/2009/9/main" objectType="Drop" dropStyle="combo" dx="16" fmlaLink="$F$50" fmlaRange="$D$5:$D$7" noThreeD="1" sel="2" val="0"/>
</file>

<file path=xl/ctrlProps/ctrlProp32.xml><?xml version="1.0" encoding="utf-8"?>
<formControlPr xmlns="http://schemas.microsoft.com/office/spreadsheetml/2009/9/main" objectType="Drop" dropStyle="combo" dx="16" fmlaLink="$F$51" fmlaRange="$D$5:$D$7" noThreeD="1" sel="2" val="0"/>
</file>

<file path=xl/ctrlProps/ctrlProp33.xml><?xml version="1.0" encoding="utf-8"?>
<formControlPr xmlns="http://schemas.microsoft.com/office/spreadsheetml/2009/9/main" objectType="Drop" dropStyle="combo" dx="16" fmlaLink="$F$53" fmlaRange="$D$5:$D$7" noThreeD="1" sel="2" val="0"/>
</file>

<file path=xl/ctrlProps/ctrlProp34.xml><?xml version="1.0" encoding="utf-8"?>
<formControlPr xmlns="http://schemas.microsoft.com/office/spreadsheetml/2009/9/main" objectType="Drop" dropStyle="combo" dx="16" fmlaLink="$F$54" fmlaRange="$D$5:$D$7" noThreeD="1" sel="2" val="0"/>
</file>

<file path=xl/ctrlProps/ctrlProp35.xml><?xml version="1.0" encoding="utf-8"?>
<formControlPr xmlns="http://schemas.microsoft.com/office/spreadsheetml/2009/9/main" objectType="Drop" dropStyle="combo" dx="16" fmlaLink="$F$55" fmlaRange="$D$5:$D$7" noThreeD="1" sel="2" val="0"/>
</file>

<file path=xl/ctrlProps/ctrlProp36.xml><?xml version="1.0" encoding="utf-8"?>
<formControlPr xmlns="http://schemas.microsoft.com/office/spreadsheetml/2009/9/main" objectType="Drop" dropStyle="combo" dx="16" fmlaLink="$F$57" fmlaRange="$D$5:$D$7" noThreeD="1" sel="2" val="0"/>
</file>

<file path=xl/ctrlProps/ctrlProp37.xml><?xml version="1.0" encoding="utf-8"?>
<formControlPr xmlns="http://schemas.microsoft.com/office/spreadsheetml/2009/9/main" objectType="Drop" dropStyle="combo" dx="16" fmlaLink="$F$58" fmlaRange="$D$5:$D$7" noThreeD="1" sel="2" val="0"/>
</file>

<file path=xl/ctrlProps/ctrlProp38.xml><?xml version="1.0" encoding="utf-8"?>
<formControlPr xmlns="http://schemas.microsoft.com/office/spreadsheetml/2009/9/main" objectType="Drop" dropStyle="combo" dx="16" fmlaLink="$F$59" fmlaRange="$D$5:$D$7" noThreeD="1" sel="2" val="0"/>
</file>

<file path=xl/ctrlProps/ctrlProp39.xml><?xml version="1.0" encoding="utf-8"?>
<formControlPr xmlns="http://schemas.microsoft.com/office/spreadsheetml/2009/9/main" objectType="Drop" dropStyle="combo" dx="16" fmlaLink="$F$61" fmlaRange="$D$5:$D$7" noThreeD="1" sel="2" val="0"/>
</file>

<file path=xl/ctrlProps/ctrlProp4.xml><?xml version="1.0" encoding="utf-8"?>
<formControlPr xmlns="http://schemas.microsoft.com/office/spreadsheetml/2009/9/main" objectType="Drop" dropStyle="combo" dx="16" fmlaLink="$F$11" fmlaRange="$D$5:$D$7" noThreeD="1" sel="2" val="0"/>
</file>

<file path=xl/ctrlProps/ctrlProp40.xml><?xml version="1.0" encoding="utf-8"?>
<formControlPr xmlns="http://schemas.microsoft.com/office/spreadsheetml/2009/9/main" objectType="Drop" dropStyle="combo" dx="16" fmlaLink="$F$62" fmlaRange="$D$5:$D$7" noThreeD="1" sel="2" val="0"/>
</file>

<file path=xl/ctrlProps/ctrlProp41.xml><?xml version="1.0" encoding="utf-8"?>
<formControlPr xmlns="http://schemas.microsoft.com/office/spreadsheetml/2009/9/main" objectType="Drop" dropStyle="combo" dx="16" fmlaLink="$F$63" fmlaRange="$D$5:$D$7" noThreeD="1" sel="2" val="0"/>
</file>

<file path=xl/ctrlProps/ctrlProp42.xml><?xml version="1.0" encoding="utf-8"?>
<formControlPr xmlns="http://schemas.microsoft.com/office/spreadsheetml/2009/9/main" objectType="Drop" dropStyle="combo" dx="16" fmlaLink="$F$64" fmlaRange="$D$5:$D$7" noThreeD="1" sel="2" val="0"/>
</file>

<file path=xl/ctrlProps/ctrlProp43.xml><?xml version="1.0" encoding="utf-8"?>
<formControlPr xmlns="http://schemas.microsoft.com/office/spreadsheetml/2009/9/main" objectType="Drop" dropStyle="combo" dx="16" fmlaLink="$F$9" fmlaRange="$D$5:$D$7" noThreeD="1" sel="2" val="0"/>
</file>

<file path=xl/ctrlProps/ctrlProp44.xml><?xml version="1.0" encoding="utf-8"?>
<formControlPr xmlns="http://schemas.microsoft.com/office/spreadsheetml/2009/9/main" objectType="Drop" dropStyle="combo" dx="16" fmlaLink="$F$67" fmlaRange="$D$5:$D$7" noThreeD="1" sel="2" val="0"/>
</file>

<file path=xl/ctrlProps/ctrlProp45.xml><?xml version="1.0" encoding="utf-8"?>
<formControlPr xmlns="http://schemas.microsoft.com/office/spreadsheetml/2009/9/main" objectType="Drop" dropStyle="combo" dx="16" fmlaLink="$F$68" fmlaRange="$D$5:$D$7" noThreeD="1" sel="2" val="0"/>
</file>

<file path=xl/ctrlProps/ctrlProp46.xml><?xml version="1.0" encoding="utf-8"?>
<formControlPr xmlns="http://schemas.microsoft.com/office/spreadsheetml/2009/9/main" objectType="Drop" dropStyle="combo" dx="16" fmlaLink="$F$69" fmlaRange="$D$5:$D$7" noThreeD="1" sel="2" val="0"/>
</file>

<file path=xl/ctrlProps/ctrlProp47.xml><?xml version="1.0" encoding="utf-8"?>
<formControlPr xmlns="http://schemas.microsoft.com/office/spreadsheetml/2009/9/main" objectType="Drop" dropStyle="combo" dx="16" fmlaLink="$F$70" fmlaRange="$D$5:$D$7" noThreeD="1" sel="2" val="0"/>
</file>

<file path=xl/ctrlProps/ctrlProp48.xml><?xml version="1.0" encoding="utf-8"?>
<formControlPr xmlns="http://schemas.microsoft.com/office/spreadsheetml/2009/9/main" objectType="Drop" dropStyle="combo" dx="16" fmlaLink="$F$73" fmlaRange="$D$5:$D$7" noThreeD="1" sel="2" val="0"/>
</file>

<file path=xl/ctrlProps/ctrlProp49.xml><?xml version="1.0" encoding="utf-8"?>
<formControlPr xmlns="http://schemas.microsoft.com/office/spreadsheetml/2009/9/main" objectType="Drop" dropStyle="combo" dx="16" fmlaLink="$F$74" fmlaRange="$D$5:$D$7" noThreeD="1" sel="2" val="0"/>
</file>

<file path=xl/ctrlProps/ctrlProp5.xml><?xml version="1.0" encoding="utf-8"?>
<formControlPr xmlns="http://schemas.microsoft.com/office/spreadsheetml/2009/9/main" objectType="Drop" dropStyle="combo" dx="16" fmlaLink="$F$12" fmlaRange="$D$5:$D$7" noThreeD="1" sel="2" val="0"/>
</file>

<file path=xl/ctrlProps/ctrlProp50.xml><?xml version="1.0" encoding="utf-8"?>
<formControlPr xmlns="http://schemas.microsoft.com/office/spreadsheetml/2009/9/main" objectType="Drop" dropStyle="combo" dx="16" fmlaLink="$F$75" fmlaRange="$D$5:$D$7" noThreeD="1" sel="2" val="0"/>
</file>

<file path=xl/ctrlProps/ctrlProp51.xml><?xml version="1.0" encoding="utf-8"?>
<formControlPr xmlns="http://schemas.microsoft.com/office/spreadsheetml/2009/9/main" objectType="Drop" dropStyle="combo" dx="16" fmlaLink="$F$77" fmlaRange="$D$5:$D$7" noThreeD="1" sel="2" val="0"/>
</file>

<file path=xl/ctrlProps/ctrlProp52.xml><?xml version="1.0" encoding="utf-8"?>
<formControlPr xmlns="http://schemas.microsoft.com/office/spreadsheetml/2009/9/main" objectType="Drop" dropStyle="combo" dx="16" fmlaLink="$F$79" fmlaRange="$D$5:$D$7" noThreeD="1" sel="2" val="0"/>
</file>

<file path=xl/ctrlProps/ctrlProp53.xml><?xml version="1.0" encoding="utf-8"?>
<formControlPr xmlns="http://schemas.microsoft.com/office/spreadsheetml/2009/9/main" objectType="Drop" dropStyle="combo" dx="16" fmlaLink="$F$76" fmlaRange="$D$5:$D$7" noThreeD="1" sel="2" val="0"/>
</file>

<file path=xl/ctrlProps/ctrlProp54.xml><?xml version="1.0" encoding="utf-8"?>
<formControlPr xmlns="http://schemas.microsoft.com/office/spreadsheetml/2009/9/main" objectType="Drop" dropStyle="combo" dx="16" fmlaLink="$F$77" fmlaRange="$D$5:$D$7" noThreeD="1" sel="2" val="0"/>
</file>

<file path=xl/ctrlProps/ctrlProp55.xml><?xml version="1.0" encoding="utf-8"?>
<formControlPr xmlns="http://schemas.microsoft.com/office/spreadsheetml/2009/9/main" objectType="Drop" dropStyle="combo" dx="16" fmlaLink="$F$70" fmlaRange="$D$5:$D$7" noThreeD="1" sel="2" val="0"/>
</file>

<file path=xl/ctrlProps/ctrlProp56.xml><?xml version="1.0" encoding="utf-8"?>
<formControlPr xmlns="http://schemas.microsoft.com/office/spreadsheetml/2009/9/main" objectType="Drop" dropStyle="combo" dx="16" fmlaLink="$F$71" fmlaRange="$D$5:$D$7" noThreeD="1" sel="2" val="0"/>
</file>

<file path=xl/ctrlProps/ctrlProp57.xml><?xml version="1.0" encoding="utf-8"?>
<formControlPr xmlns="http://schemas.microsoft.com/office/spreadsheetml/2009/9/main" objectType="Drop" dropStyle="combo" dx="16" fmlaLink="$F$80" fmlaRange="$D$5:$D$7" noThreeD="1" sel="2" val="0"/>
</file>

<file path=xl/ctrlProps/ctrlProp58.xml><?xml version="1.0" encoding="utf-8"?>
<formControlPr xmlns="http://schemas.microsoft.com/office/spreadsheetml/2009/9/main" objectType="Drop" dropStyle="combo" dx="16" fmlaLink="$F$45" fmlaRange="$D$5:$D$7" noThreeD="1" sel="2" val="0"/>
</file>

<file path=xl/ctrlProps/ctrlProp6.xml><?xml version="1.0" encoding="utf-8"?>
<formControlPr xmlns="http://schemas.microsoft.com/office/spreadsheetml/2009/9/main" objectType="Drop" dropStyle="combo" dx="16" fmlaLink="$F$14" fmlaRange="$D$5:$D$7" noThreeD="1" sel="2" val="0"/>
</file>

<file path=xl/ctrlProps/ctrlProp7.xml><?xml version="1.0" encoding="utf-8"?>
<formControlPr xmlns="http://schemas.microsoft.com/office/spreadsheetml/2009/9/main" objectType="Drop" dropStyle="combo" dx="16" fmlaLink="$F$15" fmlaRange="$D$5:$D$7" noThreeD="1" sel="2" val="0"/>
</file>

<file path=xl/ctrlProps/ctrlProp8.xml><?xml version="1.0" encoding="utf-8"?>
<formControlPr xmlns="http://schemas.microsoft.com/office/spreadsheetml/2009/9/main" objectType="Drop" dropStyle="combo" dx="16" fmlaLink="$F$16" fmlaRange="$D$5:$D$7" noThreeD="1" sel="2" val="0"/>
</file>

<file path=xl/ctrlProps/ctrlProp9.xml><?xml version="1.0" encoding="utf-8"?>
<formControlPr xmlns="http://schemas.microsoft.com/office/spreadsheetml/2009/9/main" objectType="Drop" dropStyle="combo" dx="16" fmlaLink="$F$17" fmlaRange="$D$5:$D$7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74</xdr:row>
      <xdr:rowOff>9525</xdr:rowOff>
    </xdr:from>
    <xdr:to>
      <xdr:col>16</xdr:col>
      <xdr:colOff>381000</xdr:colOff>
      <xdr:row>77</xdr:row>
      <xdr:rowOff>381000</xdr:rowOff>
    </xdr:to>
    <xdr:sp macro="" textlink="">
      <xdr:nvSpPr>
        <xdr:cNvPr id="5" name="pole tekstowe 1"/>
        <xdr:cNvSpPr txBox="1"/>
      </xdr:nvSpPr>
      <xdr:spPr>
        <a:xfrm>
          <a:off x="11382375" y="15649575"/>
          <a:ext cx="914400" cy="9144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1100"/>
            <a:t>0</a:t>
          </a:r>
        </a:p>
      </xdr:txBody>
    </xdr:sp>
    <xdr:clientData/>
  </xdr:twoCellAnchor>
  <xdr:twoCellAnchor>
    <xdr:from>
      <xdr:col>0</xdr:col>
      <xdr:colOff>63500</xdr:colOff>
      <xdr:row>0</xdr:row>
      <xdr:rowOff>6351</xdr:rowOff>
    </xdr:from>
    <xdr:to>
      <xdr:col>1</xdr:col>
      <xdr:colOff>1968500</xdr:colOff>
      <xdr:row>1</xdr:row>
      <xdr:rowOff>0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182880</xdr:rowOff>
        </xdr:from>
        <xdr:to>
          <xdr:col>17</xdr:col>
          <xdr:colOff>15240</xdr:colOff>
          <xdr:row>5</xdr:row>
          <xdr:rowOff>22860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182880</xdr:rowOff>
        </xdr:from>
        <xdr:to>
          <xdr:col>17</xdr:col>
          <xdr:colOff>15240</xdr:colOff>
          <xdr:row>6</xdr:row>
          <xdr:rowOff>22860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182880</xdr:rowOff>
        </xdr:from>
        <xdr:to>
          <xdr:col>17</xdr:col>
          <xdr:colOff>15240</xdr:colOff>
          <xdr:row>7</xdr:row>
          <xdr:rowOff>22860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182880</xdr:rowOff>
        </xdr:from>
        <xdr:to>
          <xdr:col>17</xdr:col>
          <xdr:colOff>15240</xdr:colOff>
          <xdr:row>11</xdr:row>
          <xdr:rowOff>22860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182880</xdr:rowOff>
        </xdr:from>
        <xdr:to>
          <xdr:col>17</xdr:col>
          <xdr:colOff>15240</xdr:colOff>
          <xdr:row>12</xdr:row>
          <xdr:rowOff>22860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182880</xdr:rowOff>
        </xdr:from>
        <xdr:to>
          <xdr:col>17</xdr:col>
          <xdr:colOff>15240</xdr:colOff>
          <xdr:row>14</xdr:row>
          <xdr:rowOff>22860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121920</xdr:rowOff>
        </xdr:from>
        <xdr:to>
          <xdr:col>17</xdr:col>
          <xdr:colOff>15240</xdr:colOff>
          <xdr:row>15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297180</xdr:rowOff>
        </xdr:from>
        <xdr:to>
          <xdr:col>17</xdr:col>
          <xdr:colOff>15240</xdr:colOff>
          <xdr:row>15</xdr:row>
          <xdr:rowOff>175260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121920</xdr:rowOff>
        </xdr:from>
        <xdr:to>
          <xdr:col>17</xdr:col>
          <xdr:colOff>15240</xdr:colOff>
          <xdr:row>17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137160</xdr:rowOff>
        </xdr:from>
        <xdr:to>
          <xdr:col>17</xdr:col>
          <xdr:colOff>15240</xdr:colOff>
          <xdr:row>18</xdr:row>
          <xdr:rowOff>182880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7620</xdr:rowOff>
        </xdr:from>
        <xdr:to>
          <xdr:col>17</xdr:col>
          <xdr:colOff>15240</xdr:colOff>
          <xdr:row>19</xdr:row>
          <xdr:rowOff>213360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7620</xdr:rowOff>
        </xdr:from>
        <xdr:to>
          <xdr:col>17</xdr:col>
          <xdr:colOff>15240</xdr:colOff>
          <xdr:row>20</xdr:row>
          <xdr:rowOff>213360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22</xdr:row>
          <xdr:rowOff>0</xdr:rowOff>
        </xdr:from>
        <xdr:to>
          <xdr:col>17</xdr:col>
          <xdr:colOff>15240</xdr:colOff>
          <xdr:row>23</xdr:row>
          <xdr:rowOff>22860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22</xdr:row>
          <xdr:rowOff>175260</xdr:rowOff>
        </xdr:from>
        <xdr:to>
          <xdr:col>17</xdr:col>
          <xdr:colOff>15240</xdr:colOff>
          <xdr:row>24</xdr:row>
          <xdr:rowOff>7620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24</xdr:row>
          <xdr:rowOff>175260</xdr:rowOff>
        </xdr:from>
        <xdr:to>
          <xdr:col>17</xdr:col>
          <xdr:colOff>15240</xdr:colOff>
          <xdr:row>26</xdr:row>
          <xdr:rowOff>7620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25</xdr:row>
          <xdr:rowOff>175260</xdr:rowOff>
        </xdr:from>
        <xdr:to>
          <xdr:col>17</xdr:col>
          <xdr:colOff>15240</xdr:colOff>
          <xdr:row>27</xdr:row>
          <xdr:rowOff>7620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26</xdr:row>
          <xdr:rowOff>175260</xdr:rowOff>
        </xdr:from>
        <xdr:to>
          <xdr:col>17</xdr:col>
          <xdr:colOff>15240</xdr:colOff>
          <xdr:row>28</xdr:row>
          <xdr:rowOff>7620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27</xdr:row>
          <xdr:rowOff>175260</xdr:rowOff>
        </xdr:from>
        <xdr:to>
          <xdr:col>17</xdr:col>
          <xdr:colOff>15240</xdr:colOff>
          <xdr:row>29</xdr:row>
          <xdr:rowOff>7620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29</xdr:row>
          <xdr:rowOff>175260</xdr:rowOff>
        </xdr:from>
        <xdr:to>
          <xdr:col>2</xdr:col>
          <xdr:colOff>0</xdr:colOff>
          <xdr:row>31</xdr:row>
          <xdr:rowOff>7620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30</xdr:row>
          <xdr:rowOff>175260</xdr:rowOff>
        </xdr:from>
        <xdr:to>
          <xdr:col>2</xdr:col>
          <xdr:colOff>0</xdr:colOff>
          <xdr:row>32</xdr:row>
          <xdr:rowOff>7620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31</xdr:row>
          <xdr:rowOff>175260</xdr:rowOff>
        </xdr:from>
        <xdr:to>
          <xdr:col>2</xdr:col>
          <xdr:colOff>0</xdr:colOff>
          <xdr:row>33</xdr:row>
          <xdr:rowOff>7620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32</xdr:row>
          <xdr:rowOff>175260</xdr:rowOff>
        </xdr:from>
        <xdr:to>
          <xdr:col>2</xdr:col>
          <xdr:colOff>0</xdr:colOff>
          <xdr:row>34</xdr:row>
          <xdr:rowOff>7620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34</xdr:row>
          <xdr:rowOff>160020</xdr:rowOff>
        </xdr:from>
        <xdr:to>
          <xdr:col>17</xdr:col>
          <xdr:colOff>7620</xdr:colOff>
          <xdr:row>36</xdr:row>
          <xdr:rowOff>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35</xdr:row>
          <xdr:rowOff>160020</xdr:rowOff>
        </xdr:from>
        <xdr:to>
          <xdr:col>17</xdr:col>
          <xdr:colOff>7620</xdr:colOff>
          <xdr:row>37</xdr:row>
          <xdr:rowOff>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37</xdr:row>
          <xdr:rowOff>160020</xdr:rowOff>
        </xdr:from>
        <xdr:to>
          <xdr:col>2</xdr:col>
          <xdr:colOff>0</xdr:colOff>
          <xdr:row>39</xdr:row>
          <xdr:rowOff>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38</xdr:row>
          <xdr:rowOff>160020</xdr:rowOff>
        </xdr:from>
        <xdr:to>
          <xdr:col>2</xdr:col>
          <xdr:colOff>0</xdr:colOff>
          <xdr:row>40</xdr:row>
          <xdr:rowOff>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3078480</xdr:colOff>
          <xdr:row>42</xdr:row>
          <xdr:rowOff>7620</xdr:rowOff>
        </xdr:from>
        <xdr:to>
          <xdr:col>17</xdr:col>
          <xdr:colOff>7620</xdr:colOff>
          <xdr:row>43</xdr:row>
          <xdr:rowOff>30480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3078480</xdr:colOff>
          <xdr:row>43</xdr:row>
          <xdr:rowOff>22860</xdr:rowOff>
        </xdr:from>
        <xdr:to>
          <xdr:col>17</xdr:col>
          <xdr:colOff>7620</xdr:colOff>
          <xdr:row>43</xdr:row>
          <xdr:rowOff>228600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46</xdr:row>
          <xdr:rowOff>144780</xdr:rowOff>
        </xdr:from>
        <xdr:to>
          <xdr:col>2</xdr:col>
          <xdr:colOff>0</xdr:colOff>
          <xdr:row>47</xdr:row>
          <xdr:rowOff>160020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47</xdr:row>
          <xdr:rowOff>160020</xdr:rowOff>
        </xdr:from>
        <xdr:to>
          <xdr:col>2</xdr:col>
          <xdr:colOff>0</xdr:colOff>
          <xdr:row>49</xdr:row>
          <xdr:rowOff>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48</xdr:row>
          <xdr:rowOff>160020</xdr:rowOff>
        </xdr:from>
        <xdr:to>
          <xdr:col>2</xdr:col>
          <xdr:colOff>0</xdr:colOff>
          <xdr:row>50</xdr:row>
          <xdr:rowOff>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3070860</xdr:colOff>
          <xdr:row>50</xdr:row>
          <xdr:rowOff>0</xdr:rowOff>
        </xdr:from>
        <xdr:to>
          <xdr:col>2</xdr:col>
          <xdr:colOff>0</xdr:colOff>
          <xdr:row>51</xdr:row>
          <xdr:rowOff>22860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137160</xdr:rowOff>
        </xdr:from>
        <xdr:to>
          <xdr:col>17</xdr:col>
          <xdr:colOff>15240</xdr:colOff>
          <xdr:row>53</xdr:row>
          <xdr:rowOff>7620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7620</xdr:rowOff>
        </xdr:from>
        <xdr:to>
          <xdr:col>17</xdr:col>
          <xdr:colOff>15240</xdr:colOff>
          <xdr:row>54</xdr:row>
          <xdr:rowOff>30480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7620</xdr:rowOff>
        </xdr:from>
        <xdr:to>
          <xdr:col>17</xdr:col>
          <xdr:colOff>15240</xdr:colOff>
          <xdr:row>55</xdr:row>
          <xdr:rowOff>30480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7620</xdr:rowOff>
        </xdr:from>
        <xdr:to>
          <xdr:col>17</xdr:col>
          <xdr:colOff>15240</xdr:colOff>
          <xdr:row>57</xdr:row>
          <xdr:rowOff>30480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7620</xdr:rowOff>
        </xdr:from>
        <xdr:to>
          <xdr:col>17</xdr:col>
          <xdr:colOff>15240</xdr:colOff>
          <xdr:row>58</xdr:row>
          <xdr:rowOff>30480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7620</xdr:rowOff>
        </xdr:from>
        <xdr:to>
          <xdr:col>17</xdr:col>
          <xdr:colOff>15240</xdr:colOff>
          <xdr:row>59</xdr:row>
          <xdr:rowOff>30480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7620</xdr:rowOff>
        </xdr:from>
        <xdr:to>
          <xdr:col>17</xdr:col>
          <xdr:colOff>15240</xdr:colOff>
          <xdr:row>61</xdr:row>
          <xdr:rowOff>30480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7620</xdr:rowOff>
        </xdr:from>
        <xdr:to>
          <xdr:col>17</xdr:col>
          <xdr:colOff>15240</xdr:colOff>
          <xdr:row>62</xdr:row>
          <xdr:rowOff>30480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7620</xdr:rowOff>
        </xdr:from>
        <xdr:to>
          <xdr:col>17</xdr:col>
          <xdr:colOff>15240</xdr:colOff>
          <xdr:row>63</xdr:row>
          <xdr:rowOff>30480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7620</xdr:rowOff>
        </xdr:from>
        <xdr:to>
          <xdr:col>17</xdr:col>
          <xdr:colOff>15240</xdr:colOff>
          <xdr:row>64</xdr:row>
          <xdr:rowOff>30480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17</xdr:col>
          <xdr:colOff>15240</xdr:colOff>
          <xdr:row>9</xdr:row>
          <xdr:rowOff>22860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17</xdr:col>
          <xdr:colOff>15240</xdr:colOff>
          <xdr:row>67</xdr:row>
          <xdr:rowOff>22860</xdr:rowOff>
        </xdr:to>
        <xdr:sp macro="" textlink="">
          <xdr:nvSpPr>
            <xdr:cNvPr id="1119" name="Drop Dow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17</xdr:col>
          <xdr:colOff>15240</xdr:colOff>
          <xdr:row>68</xdr:row>
          <xdr:rowOff>22860</xdr:rowOff>
        </xdr:to>
        <xdr:sp macro="" textlink="">
          <xdr:nvSpPr>
            <xdr:cNvPr id="1120" name="Drop Dow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17</xdr:col>
          <xdr:colOff>15240</xdr:colOff>
          <xdr:row>69</xdr:row>
          <xdr:rowOff>22860</xdr:rowOff>
        </xdr:to>
        <xdr:sp macro="" textlink="">
          <xdr:nvSpPr>
            <xdr:cNvPr id="1121" name="Drop Dow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17</xdr:col>
          <xdr:colOff>15240</xdr:colOff>
          <xdr:row>70</xdr:row>
          <xdr:rowOff>22860</xdr:rowOff>
        </xdr:to>
        <xdr:sp macro="" textlink="">
          <xdr:nvSpPr>
            <xdr:cNvPr id="1122" name="Drop Dow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17</xdr:col>
          <xdr:colOff>15240</xdr:colOff>
          <xdr:row>73</xdr:row>
          <xdr:rowOff>22860</xdr:rowOff>
        </xdr:to>
        <xdr:sp macro="" textlink="">
          <xdr:nvSpPr>
            <xdr:cNvPr id="1127" name="Drop Dow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17</xdr:col>
          <xdr:colOff>15240</xdr:colOff>
          <xdr:row>74</xdr:row>
          <xdr:rowOff>22860</xdr:rowOff>
        </xdr:to>
        <xdr:sp macro="" textlink="">
          <xdr:nvSpPr>
            <xdr:cNvPr id="1128" name="Drop Dow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17</xdr:col>
          <xdr:colOff>15240</xdr:colOff>
          <xdr:row>75</xdr:row>
          <xdr:rowOff>22860</xdr:rowOff>
        </xdr:to>
        <xdr:sp macro="" textlink="">
          <xdr:nvSpPr>
            <xdr:cNvPr id="1129" name="Drop Dow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17</xdr:col>
          <xdr:colOff>15240</xdr:colOff>
          <xdr:row>76</xdr:row>
          <xdr:rowOff>22860</xdr:rowOff>
        </xdr:to>
        <xdr:sp macro="" textlink="">
          <xdr:nvSpPr>
            <xdr:cNvPr id="1130" name="Drop Dow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17</xdr:col>
          <xdr:colOff>15240</xdr:colOff>
          <xdr:row>79</xdr:row>
          <xdr:rowOff>22860</xdr:rowOff>
        </xdr:to>
        <xdr:sp macro="" textlink="">
          <xdr:nvSpPr>
            <xdr:cNvPr id="1132" name="Drop Dow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17</xdr:col>
          <xdr:colOff>15240</xdr:colOff>
          <xdr:row>76</xdr:row>
          <xdr:rowOff>22860</xdr:rowOff>
        </xdr:to>
        <xdr:sp macro="" textlink="">
          <xdr:nvSpPr>
            <xdr:cNvPr id="1133" name="Drop Dow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17</xdr:col>
          <xdr:colOff>15240</xdr:colOff>
          <xdr:row>77</xdr:row>
          <xdr:rowOff>22860</xdr:rowOff>
        </xdr:to>
        <xdr:sp macro="" textlink="">
          <xdr:nvSpPr>
            <xdr:cNvPr id="1134" name="Drop Dow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17</xdr:col>
          <xdr:colOff>15240</xdr:colOff>
          <xdr:row>70</xdr:row>
          <xdr:rowOff>22860</xdr:rowOff>
        </xdr:to>
        <xdr:sp macro="" textlink="">
          <xdr:nvSpPr>
            <xdr:cNvPr id="1135" name="Drop Dow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17</xdr:col>
          <xdr:colOff>15240</xdr:colOff>
          <xdr:row>71</xdr:row>
          <xdr:rowOff>22860</xdr:rowOff>
        </xdr:to>
        <xdr:sp macro="" textlink="">
          <xdr:nvSpPr>
            <xdr:cNvPr id="1136" name="Drop Dow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17</xdr:col>
          <xdr:colOff>15240</xdr:colOff>
          <xdr:row>80</xdr:row>
          <xdr:rowOff>22860</xdr:rowOff>
        </xdr:to>
        <xdr:sp macro="" textlink="">
          <xdr:nvSpPr>
            <xdr:cNvPr id="1137" name="Drop Dow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3078480</xdr:colOff>
          <xdr:row>43</xdr:row>
          <xdr:rowOff>304800</xdr:rowOff>
        </xdr:from>
        <xdr:to>
          <xdr:col>17</xdr:col>
          <xdr:colOff>7620</xdr:colOff>
          <xdr:row>45</xdr:row>
          <xdr:rowOff>7620</xdr:rowOff>
        </xdr:to>
        <xdr:sp macro="" textlink="">
          <xdr:nvSpPr>
            <xdr:cNvPr id="1141" name="Drop Dow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0.80285</cdr:x>
      <cdr:y>0.19643</cdr:y>
    </cdr:from>
    <cdr:to>
      <cdr:x>0.96183</cdr:x>
      <cdr:y>0.613</cdr:y>
    </cdr:to>
    <cdr:sp macro="" textlink="">
      <cdr:nvSpPr>
        <cdr:cNvPr id="6" name="pole tekstowe 5"/>
        <cdr:cNvSpPr txBox="1"/>
      </cdr:nvSpPr>
      <cdr:spPr>
        <a:xfrm xmlns:a="http://schemas.openxmlformats.org/drawingml/2006/main" rot="5400000">
          <a:off x="4033529" y="322838"/>
          <a:ext cx="740657" cy="793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900">
              <a:solidFill>
                <a:srgbClr val="006666"/>
              </a:solidFill>
            </a:rPr>
            <a:t>Poprawa</a:t>
          </a:r>
          <a:r>
            <a:rPr lang="pl-PL" sz="900" baseline="0">
              <a:solidFill>
                <a:srgbClr val="006666"/>
              </a:solidFill>
            </a:rPr>
            <a:t> </a:t>
          </a:r>
          <a:r>
            <a:rPr lang="pl-PL" sz="900">
              <a:solidFill>
                <a:srgbClr val="006666"/>
              </a:solidFill>
            </a:rPr>
            <a:t>efektów</a:t>
          </a:r>
        </a:p>
      </cdr:txBody>
    </cdr:sp>
  </cdr:relSizeAnchor>
  <cdr:relSizeAnchor xmlns:cdr="http://schemas.openxmlformats.org/drawingml/2006/chartDrawing">
    <cdr:from>
      <cdr:x>0.37078</cdr:x>
      <cdr:y>0.06522</cdr:y>
    </cdr:from>
    <cdr:to>
      <cdr:x>0.69022</cdr:x>
      <cdr:y>0.15492</cdr:y>
    </cdr:to>
    <cdr:sp macro="" textlink="">
      <cdr:nvSpPr>
        <cdr:cNvPr id="7" name="pole tekstowe 1"/>
        <cdr:cNvSpPr txBox="1"/>
      </cdr:nvSpPr>
      <cdr:spPr>
        <a:xfrm xmlns:a="http://schemas.openxmlformats.org/drawingml/2006/main">
          <a:off x="1850599" y="115964"/>
          <a:ext cx="1594357" cy="159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900">
              <a:solidFill>
                <a:srgbClr val="006666"/>
              </a:solidFill>
            </a:rPr>
            <a:t>Oszczędność</a:t>
          </a:r>
          <a:r>
            <a:rPr lang="pl-PL" sz="900" baseline="0">
              <a:solidFill>
                <a:srgbClr val="006666"/>
              </a:solidFill>
            </a:rPr>
            <a:t> nakładów</a:t>
          </a:r>
          <a:endParaRPr lang="pl-PL" sz="900">
            <a:solidFill>
              <a:srgbClr val="006666"/>
            </a:solidFill>
          </a:endParaRPr>
        </a:p>
      </cdr:txBody>
    </cdr:sp>
  </cdr:relSizeAnchor>
  <cdr:relSizeAnchor xmlns:cdr="http://schemas.openxmlformats.org/drawingml/2006/chartDrawing">
    <cdr:from>
      <cdr:x>0.03944</cdr:x>
      <cdr:y>0.36969</cdr:y>
    </cdr:from>
    <cdr:to>
      <cdr:x>0.09282</cdr:x>
      <cdr:y>0.82751</cdr:y>
    </cdr:to>
    <cdr:sp macro="" textlink="">
      <cdr:nvSpPr>
        <cdr:cNvPr id="8" name="pole tekstowe 1"/>
        <cdr:cNvSpPr txBox="1"/>
      </cdr:nvSpPr>
      <cdr:spPr>
        <a:xfrm xmlns:a="http://schemas.openxmlformats.org/drawingml/2006/main" rot="16200000">
          <a:off x="-76943" y="931103"/>
          <a:ext cx="814003" cy="26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1000">
              <a:solidFill>
                <a:srgbClr val="FF0000"/>
              </a:solidFill>
            </a:rPr>
            <a:t>Pogorszenie</a:t>
          </a:r>
          <a:r>
            <a:rPr lang="pl-PL" sz="1800">
              <a:solidFill>
                <a:srgbClr val="FF0000"/>
              </a:solidFill>
            </a:rPr>
            <a:t> </a:t>
          </a:r>
          <a:r>
            <a:rPr lang="pl-PL" sz="900">
              <a:solidFill>
                <a:srgbClr val="FF0000"/>
              </a:solidFill>
            </a:rPr>
            <a:t>efektów</a:t>
          </a:r>
        </a:p>
      </cdr:txBody>
    </cdr:sp>
  </cdr:relSizeAnchor>
  <cdr:relSizeAnchor xmlns:cdr="http://schemas.openxmlformats.org/drawingml/2006/chartDrawing">
    <cdr:from>
      <cdr:x>0.49608</cdr:x>
      <cdr:y>0.4871</cdr:y>
    </cdr:from>
    <cdr:to>
      <cdr:x>0.52545</cdr:x>
      <cdr:y>0.53972</cdr:y>
    </cdr:to>
    <cdr:sp macro="" textlink="">
      <cdr:nvSpPr>
        <cdr:cNvPr id="9" name="Trójkąt równoramienny 8"/>
        <cdr:cNvSpPr/>
      </cdr:nvSpPr>
      <cdr:spPr>
        <a:xfrm xmlns:a="http://schemas.openxmlformats.org/drawingml/2006/main">
          <a:off x="2475977" y="866058"/>
          <a:ext cx="146589" cy="93559"/>
        </a:xfrm>
        <a:prstGeom xmlns:a="http://schemas.openxmlformats.org/drawingml/2006/main" prst="triangle">
          <a:avLst/>
        </a:prstGeom>
        <a:solidFill xmlns:a="http://schemas.openxmlformats.org/drawingml/2006/main">
          <a:srgbClr val="92D05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0.3921</cdr:x>
      <cdr:y>0.83845</cdr:y>
    </cdr:from>
    <cdr:to>
      <cdr:x>0.59033</cdr:x>
      <cdr:y>0.92815</cdr:y>
    </cdr:to>
    <cdr:sp macro="" textlink="">
      <cdr:nvSpPr>
        <cdr:cNvPr id="10" name="pole tekstowe 1"/>
        <cdr:cNvSpPr txBox="1"/>
      </cdr:nvSpPr>
      <cdr:spPr>
        <a:xfrm xmlns:a="http://schemas.openxmlformats.org/drawingml/2006/main">
          <a:off x="1957012" y="1490766"/>
          <a:ext cx="989386" cy="159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900">
              <a:solidFill>
                <a:srgbClr val="FF0000"/>
              </a:solidFill>
            </a:rPr>
            <a:t>Wzrost </a:t>
          </a:r>
          <a:r>
            <a:rPr lang="pl-PL" sz="900" baseline="0">
              <a:solidFill>
                <a:srgbClr val="FF0000"/>
              </a:solidFill>
            </a:rPr>
            <a:t>nakładów</a:t>
          </a:r>
          <a:endParaRPr lang="pl-PL" sz="9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0.42846</cdr:x>
      <cdr:y>0.45714</cdr:y>
    </cdr:from>
    <cdr:to>
      <cdr:x>0.59669</cdr:x>
      <cdr:y>0.61356</cdr:y>
    </cdr:to>
    <cdr:sp macro="" textlink="">
      <cdr:nvSpPr>
        <cdr:cNvPr id="11" name="pole tekstowe 7"/>
        <cdr:cNvSpPr txBox="1"/>
      </cdr:nvSpPr>
      <cdr:spPr>
        <a:xfrm xmlns:a="http://schemas.openxmlformats.org/drawingml/2006/main">
          <a:off x="2138477" y="812800"/>
          <a:ext cx="839653" cy="278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pl-PL" sz="900"/>
            <a:t>punkt wyjścia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618634</xdr:colOff>
      <xdr:row>50</xdr:row>
      <xdr:rowOff>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0.8013</cdr:x>
      <cdr:y>0.44667</cdr:y>
    </cdr:from>
    <cdr:to>
      <cdr:x>0.96028</cdr:x>
      <cdr:y>0.68021</cdr:y>
    </cdr:to>
    <cdr:sp macro="" textlink="">
      <cdr:nvSpPr>
        <cdr:cNvPr id="6" name="pole tekstowe 5"/>
        <cdr:cNvSpPr txBox="1"/>
      </cdr:nvSpPr>
      <cdr:spPr>
        <a:xfrm xmlns:a="http://schemas.openxmlformats.org/drawingml/2006/main" rot="5400000">
          <a:off x="7955396" y="4396161"/>
          <a:ext cx="2160146" cy="1630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800">
              <a:solidFill>
                <a:srgbClr val="006666"/>
              </a:solidFill>
            </a:rPr>
            <a:t>Poprawa</a:t>
          </a:r>
          <a:r>
            <a:rPr lang="pl-PL" sz="1800" baseline="0">
              <a:solidFill>
                <a:srgbClr val="006666"/>
              </a:solidFill>
            </a:rPr>
            <a:t> </a:t>
          </a:r>
          <a:r>
            <a:rPr lang="pl-PL" sz="1800">
              <a:solidFill>
                <a:srgbClr val="006666"/>
              </a:solidFill>
            </a:rPr>
            <a:t>efektów</a:t>
          </a:r>
        </a:p>
      </cdr:txBody>
    </cdr:sp>
  </cdr:relSizeAnchor>
  <cdr:relSizeAnchor xmlns:cdr="http://schemas.openxmlformats.org/drawingml/2006/chartDrawing">
    <cdr:from>
      <cdr:x>0.42961</cdr:x>
      <cdr:y>0.145</cdr:y>
    </cdr:from>
    <cdr:to>
      <cdr:x>0.74905</cdr:x>
      <cdr:y>0.2347</cdr:y>
    </cdr:to>
    <cdr:sp macro="" textlink="">
      <cdr:nvSpPr>
        <cdr:cNvPr id="7" name="pole tekstowe 1"/>
        <cdr:cNvSpPr txBox="1"/>
      </cdr:nvSpPr>
      <cdr:spPr>
        <a:xfrm xmlns:a="http://schemas.openxmlformats.org/drawingml/2006/main">
          <a:off x="4407105" y="1341150"/>
          <a:ext cx="3276942" cy="829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1800">
              <a:solidFill>
                <a:srgbClr val="006666"/>
              </a:solidFill>
            </a:rPr>
            <a:t>Oszczędność</a:t>
          </a:r>
          <a:r>
            <a:rPr lang="pl-PL" sz="1800" baseline="0">
              <a:solidFill>
                <a:srgbClr val="006666"/>
              </a:solidFill>
            </a:rPr>
            <a:t> nakładów</a:t>
          </a:r>
          <a:endParaRPr lang="pl-PL" sz="1800">
            <a:solidFill>
              <a:srgbClr val="006666"/>
            </a:solidFill>
          </a:endParaRPr>
        </a:p>
      </cdr:txBody>
    </cdr:sp>
  </cdr:relSizeAnchor>
  <cdr:relSizeAnchor xmlns:cdr="http://schemas.openxmlformats.org/drawingml/2006/chartDrawing">
    <cdr:from>
      <cdr:x>0.14381</cdr:x>
      <cdr:y>0.21107</cdr:y>
    </cdr:from>
    <cdr:to>
      <cdr:x>0.19719</cdr:x>
      <cdr:y>0.66889</cdr:y>
    </cdr:to>
    <cdr:sp macro="" textlink="">
      <cdr:nvSpPr>
        <cdr:cNvPr id="8" name="pole tekstowe 1"/>
        <cdr:cNvSpPr txBox="1"/>
      </cdr:nvSpPr>
      <cdr:spPr>
        <a:xfrm xmlns:a="http://schemas.openxmlformats.org/drawingml/2006/main" rot="16200000">
          <a:off x="-368243" y="3795788"/>
          <a:ext cx="4234642" cy="547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1800">
              <a:solidFill>
                <a:srgbClr val="FF0000"/>
              </a:solidFill>
            </a:rPr>
            <a:t>Pogorszenie efektów</a:t>
          </a:r>
        </a:p>
      </cdr:txBody>
    </cdr:sp>
  </cdr:relSizeAnchor>
  <cdr:relSizeAnchor xmlns:cdr="http://schemas.openxmlformats.org/drawingml/2006/chartDrawing">
    <cdr:from>
      <cdr:x>0.53679</cdr:x>
      <cdr:y>0.515</cdr:y>
    </cdr:from>
    <cdr:to>
      <cdr:x>0.55934</cdr:x>
      <cdr:y>0.54342</cdr:y>
    </cdr:to>
    <cdr:sp macro="" textlink="">
      <cdr:nvSpPr>
        <cdr:cNvPr id="9" name="Trójkąt równoramienny 8"/>
        <cdr:cNvSpPr/>
      </cdr:nvSpPr>
      <cdr:spPr>
        <a:xfrm xmlns:a="http://schemas.openxmlformats.org/drawingml/2006/main">
          <a:off x="5506582" y="4763541"/>
          <a:ext cx="231369" cy="262906"/>
        </a:xfrm>
        <a:prstGeom xmlns:a="http://schemas.openxmlformats.org/drawingml/2006/main" prst="triangl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0.41512</cdr:x>
      <cdr:y>0.89033</cdr:y>
    </cdr:from>
    <cdr:to>
      <cdr:x>0.73456</cdr:x>
      <cdr:y>0.98003</cdr:y>
    </cdr:to>
    <cdr:sp macro="" textlink="">
      <cdr:nvSpPr>
        <cdr:cNvPr id="10" name="pole tekstowe 1"/>
        <cdr:cNvSpPr txBox="1"/>
      </cdr:nvSpPr>
      <cdr:spPr>
        <a:xfrm xmlns:a="http://schemas.openxmlformats.org/drawingml/2006/main">
          <a:off x="4258485" y="8235167"/>
          <a:ext cx="3276941" cy="829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1800">
              <a:solidFill>
                <a:srgbClr val="006666"/>
              </a:solidFill>
            </a:rPr>
            <a:t>Wzrost </a:t>
          </a:r>
          <a:r>
            <a:rPr lang="pl-PL" sz="1800" baseline="0">
              <a:solidFill>
                <a:srgbClr val="006666"/>
              </a:solidFill>
            </a:rPr>
            <a:t>nakładów</a:t>
          </a:r>
          <a:endParaRPr lang="pl-PL" sz="1800">
            <a:solidFill>
              <a:srgbClr val="006666"/>
            </a:solidFill>
          </a:endParaRPr>
        </a:p>
      </cdr:txBody>
    </cdr:sp>
  </cdr:relSizeAnchor>
  <cdr:relSizeAnchor xmlns:cdr="http://schemas.openxmlformats.org/drawingml/2006/chartDrawing">
    <cdr:from>
      <cdr:x>0.46154</cdr:x>
      <cdr:y>0.54949</cdr:y>
    </cdr:from>
    <cdr:to>
      <cdr:x>0.60376</cdr:x>
      <cdr:y>0.58994</cdr:y>
    </cdr:to>
    <cdr:sp macro="" textlink="">
      <cdr:nvSpPr>
        <cdr:cNvPr id="11" name="pole tekstowe 7"/>
        <cdr:cNvSpPr txBox="1"/>
      </cdr:nvSpPr>
      <cdr:spPr>
        <a:xfrm xmlns:a="http://schemas.openxmlformats.org/drawingml/2006/main">
          <a:off x="4734688" y="5082511"/>
          <a:ext cx="1458926" cy="374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pl-PL" sz="1800"/>
            <a:t>punkt wyjścia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83"/>
  <sheetViews>
    <sheetView showGridLines="0" zoomScale="150" zoomScaleNormal="150" workbookViewId="0">
      <pane ySplit="1" topLeftCell="A71" activePane="bottomLeft" state="frozen"/>
      <selection pane="bottomLeft" activeCell="R1" sqref="R1:R83"/>
    </sheetView>
  </sheetViews>
  <sheetFormatPr defaultRowHeight="13.8"/>
  <cols>
    <col min="1" max="1" width="40.5" customWidth="1"/>
    <col min="2" max="2" width="26" customWidth="1"/>
    <col min="3" max="3" width="26.19921875" style="7" hidden="1" customWidth="1"/>
    <col min="4" max="5" width="11.09765625" hidden="1" customWidth="1"/>
    <col min="6" max="7" width="9" hidden="1" customWidth="1"/>
    <col min="8" max="8" width="11.3984375" style="18" hidden="1" customWidth="1"/>
    <col min="9" max="17" width="9" hidden="1" customWidth="1"/>
    <col min="18" max="18" width="59.5" customWidth="1"/>
    <col min="19" max="19" width="44.8984375" customWidth="1"/>
    <col min="20" max="20" width="6.19921875" customWidth="1"/>
    <col min="21" max="21" width="9" customWidth="1"/>
  </cols>
  <sheetData>
    <row r="1" spans="1:41" ht="140.25" customHeight="1" thickBot="1">
      <c r="A1" s="51"/>
      <c r="B1" s="51"/>
      <c r="G1" s="8"/>
      <c r="R1" s="43" t="s">
        <v>78</v>
      </c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45.6" thickBot="1">
      <c r="A2" s="45" t="s">
        <v>57</v>
      </c>
      <c r="B2" s="45"/>
      <c r="G2" s="8"/>
      <c r="R2" s="44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8" customHeight="1">
      <c r="A3" s="59" t="s">
        <v>0</v>
      </c>
      <c r="B3" s="60"/>
      <c r="C3" s="3"/>
      <c r="G3" s="8"/>
      <c r="R3" s="44"/>
    </row>
    <row r="4" spans="1:41">
      <c r="A4" s="58" t="s">
        <v>1</v>
      </c>
      <c r="B4" s="58"/>
      <c r="C4" s="4"/>
      <c r="G4" s="8"/>
      <c r="R4" s="44"/>
    </row>
    <row r="5" spans="1:41">
      <c r="A5" s="39" t="s">
        <v>2</v>
      </c>
      <c r="B5" s="2"/>
      <c r="C5" s="5">
        <v>1</v>
      </c>
      <c r="D5" t="s">
        <v>53</v>
      </c>
      <c r="E5">
        <v>1</v>
      </c>
      <c r="F5">
        <v>2</v>
      </c>
      <c r="G5" s="8">
        <f>VLOOKUP(F5,$C$5:$F$7,3,0)</f>
        <v>0</v>
      </c>
      <c r="R5" s="44"/>
    </row>
    <row r="6" spans="1:41">
      <c r="A6" s="39" t="s">
        <v>3</v>
      </c>
      <c r="B6" s="2"/>
      <c r="C6" s="5">
        <v>2</v>
      </c>
      <c r="D6" t="s">
        <v>54</v>
      </c>
      <c r="E6">
        <v>0</v>
      </c>
      <c r="F6">
        <v>2</v>
      </c>
      <c r="G6" s="8">
        <f>VLOOKUP(F6,$C$5:$F$7,3,0)</f>
        <v>0</v>
      </c>
      <c r="R6" s="44"/>
    </row>
    <row r="7" spans="1:41">
      <c r="A7" s="39" t="s">
        <v>4</v>
      </c>
      <c r="B7" s="2"/>
      <c r="C7" s="5">
        <v>3</v>
      </c>
      <c r="D7" t="s">
        <v>55</v>
      </c>
      <c r="E7">
        <v>-1</v>
      </c>
      <c r="F7">
        <v>2</v>
      </c>
      <c r="G7" s="8">
        <f>VLOOKUP(F7,$C$5:$F$7,3,0)</f>
        <v>0</v>
      </c>
      <c r="R7" s="44"/>
    </row>
    <row r="8" spans="1:41">
      <c r="A8" s="49" t="s">
        <v>5</v>
      </c>
      <c r="B8" s="49"/>
      <c r="C8" s="6"/>
      <c r="E8">
        <f>STDEV(E5:E7)</f>
        <v>1</v>
      </c>
      <c r="G8" s="8" t="b">
        <v>0</v>
      </c>
      <c r="R8" s="44"/>
    </row>
    <row r="9" spans="1:41">
      <c r="A9" s="39" t="s">
        <v>0</v>
      </c>
      <c r="B9" s="2"/>
      <c r="C9" s="5"/>
      <c r="F9">
        <v>2</v>
      </c>
      <c r="G9" s="8">
        <f>VLOOKUP(F9,$C$5:$F$7,3,0)</f>
        <v>0</v>
      </c>
      <c r="R9" s="44"/>
    </row>
    <row r="10" spans="1:41">
      <c r="A10" s="49" t="s">
        <v>6</v>
      </c>
      <c r="B10" s="49"/>
      <c r="C10" s="6"/>
      <c r="G10" s="8" t="b">
        <v>0</v>
      </c>
      <c r="R10" s="44"/>
    </row>
    <row r="11" spans="1:41">
      <c r="A11" s="38" t="s">
        <v>7</v>
      </c>
      <c r="B11" s="2"/>
      <c r="C11" s="5"/>
      <c r="F11">
        <v>2</v>
      </c>
      <c r="G11" s="8">
        <f>VLOOKUP(F11,$C$5:$F$7,3,0)*-1</f>
        <v>0</v>
      </c>
      <c r="R11" s="44"/>
    </row>
    <row r="12" spans="1:41">
      <c r="A12" s="38" t="s">
        <v>8</v>
      </c>
      <c r="B12" s="2"/>
      <c r="C12" s="5"/>
      <c r="F12">
        <v>2</v>
      </c>
      <c r="G12" s="8">
        <f>VLOOKUP(F12,$C$5:$F$7,3,0)</f>
        <v>0</v>
      </c>
      <c r="R12" s="44"/>
    </row>
    <row r="13" spans="1:41">
      <c r="A13" s="58" t="s">
        <v>9</v>
      </c>
      <c r="B13" s="58"/>
      <c r="C13" s="4"/>
      <c r="G13" s="8" t="b">
        <v>0</v>
      </c>
      <c r="R13" s="44"/>
    </row>
    <row r="14" spans="1:41">
      <c r="A14" s="38" t="s">
        <v>10</v>
      </c>
      <c r="B14" s="2"/>
      <c r="C14" s="5"/>
      <c r="F14">
        <v>2</v>
      </c>
      <c r="G14" s="8">
        <f>VLOOKUP(F14,$C$5:$F$7,3,0)</f>
        <v>0</v>
      </c>
      <c r="R14" s="44"/>
    </row>
    <row r="15" spans="1:41" ht="26.4">
      <c r="A15" s="38" t="s">
        <v>75</v>
      </c>
      <c r="B15" s="2"/>
      <c r="C15" s="5"/>
      <c r="F15">
        <v>2</v>
      </c>
      <c r="G15" s="8">
        <f>VLOOKUP(F15,$C$5:$F$7,3,0)</f>
        <v>0</v>
      </c>
      <c r="R15" s="44"/>
    </row>
    <row r="16" spans="1:41">
      <c r="A16" s="38" t="s">
        <v>11</v>
      </c>
      <c r="B16" s="2"/>
      <c r="C16" s="5"/>
      <c r="F16">
        <v>2</v>
      </c>
      <c r="G16" s="8">
        <f>VLOOKUP(F16,$C$5:$F$7,3,0)</f>
        <v>0</v>
      </c>
      <c r="R16" s="44"/>
    </row>
    <row r="17" spans="1:18" ht="26.4">
      <c r="A17" s="38" t="s">
        <v>12</v>
      </c>
      <c r="B17" s="2"/>
      <c r="C17" s="5"/>
      <c r="F17">
        <v>2</v>
      </c>
      <c r="G17" s="8">
        <f>VLOOKUP(F17,$C$5:$F$7,3,0)*-1</f>
        <v>0</v>
      </c>
      <c r="R17" s="44"/>
    </row>
    <row r="18" spans="1:18" ht="22.8" customHeight="1">
      <c r="A18" s="58" t="s">
        <v>13</v>
      </c>
      <c r="B18" s="58"/>
      <c r="C18" s="4"/>
      <c r="G18" s="8" t="b">
        <v>0</v>
      </c>
      <c r="R18" s="44"/>
    </row>
    <row r="19" spans="1:18" ht="29.4" customHeight="1">
      <c r="A19" s="38" t="s">
        <v>14</v>
      </c>
      <c r="B19" s="2"/>
      <c r="C19" s="5"/>
      <c r="F19">
        <v>2</v>
      </c>
      <c r="G19" s="8">
        <f>VLOOKUP(F19,$C$5:$F$7,3,0)</f>
        <v>0</v>
      </c>
      <c r="R19" s="44"/>
    </row>
    <row r="20" spans="1:18" ht="26.4">
      <c r="A20" s="38" t="s">
        <v>15</v>
      </c>
      <c r="B20" s="2"/>
      <c r="C20" s="5"/>
      <c r="F20">
        <v>2</v>
      </c>
      <c r="G20" s="8">
        <f>VLOOKUP(F20,$C$5:$F$7,3,0)</f>
        <v>0</v>
      </c>
      <c r="R20" s="44"/>
    </row>
    <row r="21" spans="1:18" ht="26.4">
      <c r="A21" s="38" t="s">
        <v>76</v>
      </c>
      <c r="B21" s="2"/>
      <c r="C21" s="5"/>
      <c r="F21">
        <v>2</v>
      </c>
      <c r="G21" s="8">
        <f>VLOOKUP(F21,$C$5:$F$7,3,0)</f>
        <v>0</v>
      </c>
      <c r="R21" s="44"/>
    </row>
    <row r="22" spans="1:18" ht="13.5" customHeight="1">
      <c r="A22" s="58" t="s">
        <v>16</v>
      </c>
      <c r="B22" s="58"/>
      <c r="C22" s="4"/>
      <c r="G22" s="8" t="b">
        <v>0</v>
      </c>
      <c r="R22" s="44"/>
    </row>
    <row r="23" spans="1:18">
      <c r="A23" s="38" t="s">
        <v>17</v>
      </c>
      <c r="B23" s="2"/>
      <c r="C23" s="5"/>
      <c r="F23">
        <v>2</v>
      </c>
      <c r="G23" s="8">
        <f t="shared" ref="G23:G29" si="0">VLOOKUP(F23,$C$5:$F$7,3,0)</f>
        <v>0</v>
      </c>
      <c r="R23" s="44"/>
    </row>
    <row r="24" spans="1:18">
      <c r="A24" s="38" t="s">
        <v>18</v>
      </c>
      <c r="B24" s="2"/>
      <c r="C24" s="5"/>
      <c r="F24">
        <v>2</v>
      </c>
      <c r="G24" s="8">
        <f t="shared" si="0"/>
        <v>0</v>
      </c>
      <c r="R24" s="44"/>
    </row>
    <row r="25" spans="1:18">
      <c r="A25" s="58" t="s">
        <v>19</v>
      </c>
      <c r="B25" s="58"/>
      <c r="C25" s="4"/>
      <c r="G25" s="8"/>
      <c r="R25" s="44"/>
    </row>
    <row r="26" spans="1:18">
      <c r="A26" s="38" t="s">
        <v>20</v>
      </c>
      <c r="B26" s="2"/>
      <c r="C26" s="5"/>
      <c r="F26">
        <v>2</v>
      </c>
      <c r="G26" s="8">
        <f t="shared" si="0"/>
        <v>0</v>
      </c>
      <c r="R26" s="44"/>
    </row>
    <row r="27" spans="1:18">
      <c r="A27" s="38" t="s">
        <v>21</v>
      </c>
      <c r="B27" s="2"/>
      <c r="C27" s="5"/>
      <c r="F27">
        <v>2</v>
      </c>
      <c r="G27" s="8">
        <f t="shared" si="0"/>
        <v>0</v>
      </c>
      <c r="R27" s="44"/>
    </row>
    <row r="28" spans="1:18">
      <c r="A28" s="38" t="s">
        <v>22</v>
      </c>
      <c r="B28" s="2"/>
      <c r="C28" s="5"/>
      <c r="F28">
        <v>2</v>
      </c>
      <c r="G28" s="8">
        <f t="shared" si="0"/>
        <v>0</v>
      </c>
      <c r="R28" s="44"/>
    </row>
    <row r="29" spans="1:18">
      <c r="A29" s="38" t="s">
        <v>23</v>
      </c>
      <c r="B29" s="2"/>
      <c r="C29" s="5"/>
      <c r="F29">
        <v>2</v>
      </c>
      <c r="G29" s="8">
        <f t="shared" si="0"/>
        <v>0</v>
      </c>
      <c r="R29" s="44"/>
    </row>
    <row r="30" spans="1:18">
      <c r="A30" s="58" t="s">
        <v>24</v>
      </c>
      <c r="B30" s="58"/>
      <c r="C30" s="4"/>
      <c r="G30" s="8" t="b">
        <v>0</v>
      </c>
      <c r="R30" s="44"/>
    </row>
    <row r="31" spans="1:18">
      <c r="A31" s="38" t="s">
        <v>25</v>
      </c>
      <c r="B31" s="2"/>
      <c r="C31" s="5"/>
      <c r="F31">
        <v>2</v>
      </c>
      <c r="G31" s="8">
        <f>VLOOKUP(F31,$C$5:$F$7,3,0)</f>
        <v>0</v>
      </c>
      <c r="R31" s="44"/>
    </row>
    <row r="32" spans="1:18">
      <c r="A32" s="38" t="s">
        <v>26</v>
      </c>
      <c r="B32" s="2"/>
      <c r="C32" s="5"/>
      <c r="F32">
        <v>2</v>
      </c>
      <c r="G32" s="8">
        <f>VLOOKUP(F32,$C$5:$F$7,3,0)</f>
        <v>0</v>
      </c>
      <c r="R32" s="44"/>
    </row>
    <row r="33" spans="1:18">
      <c r="A33" s="38" t="s">
        <v>27</v>
      </c>
      <c r="B33" s="2"/>
      <c r="C33" s="5"/>
      <c r="F33">
        <v>2</v>
      </c>
      <c r="G33" s="8">
        <f>VLOOKUP(F33,$C$5:$F$7,3,0)</f>
        <v>0</v>
      </c>
      <c r="R33" s="44"/>
    </row>
    <row r="34" spans="1:18">
      <c r="A34" s="38" t="s">
        <v>28</v>
      </c>
      <c r="B34" s="2"/>
      <c r="C34" s="5"/>
      <c r="F34">
        <v>2</v>
      </c>
      <c r="G34" s="8">
        <f>VLOOKUP(F34,$C$5:$F$7,3,0)</f>
        <v>0</v>
      </c>
      <c r="R34" s="44"/>
    </row>
    <row r="35" spans="1:18">
      <c r="A35" s="58" t="s">
        <v>29</v>
      </c>
      <c r="B35" s="58"/>
      <c r="C35" s="4"/>
      <c r="G35" s="8" t="b">
        <v>0</v>
      </c>
      <c r="R35" s="44"/>
    </row>
    <row r="36" spans="1:18">
      <c r="A36" s="38" t="s">
        <v>30</v>
      </c>
      <c r="B36" s="2"/>
      <c r="C36" s="5"/>
      <c r="F36">
        <v>2</v>
      </c>
      <c r="G36" s="8">
        <f>VLOOKUP(F36,$C$5:$F$7,3,0)*-1</f>
        <v>0</v>
      </c>
      <c r="R36" s="44"/>
    </row>
    <row r="37" spans="1:18">
      <c r="A37" s="38" t="s">
        <v>31</v>
      </c>
      <c r="B37" s="2"/>
      <c r="C37" s="5"/>
      <c r="F37">
        <v>2</v>
      </c>
      <c r="G37" s="8">
        <f>VLOOKUP(F37,$C$5:$F$7,3,0)</f>
        <v>0</v>
      </c>
      <c r="R37" s="44"/>
    </row>
    <row r="38" spans="1:18">
      <c r="A38" s="58" t="s">
        <v>32</v>
      </c>
      <c r="B38" s="58"/>
      <c r="C38" s="4"/>
      <c r="G38" s="8" t="b">
        <v>0</v>
      </c>
      <c r="R38" s="44"/>
    </row>
    <row r="39" spans="1:18">
      <c r="A39" s="38" t="s">
        <v>33</v>
      </c>
      <c r="B39" s="2"/>
      <c r="C39" s="5"/>
      <c r="F39">
        <v>2</v>
      </c>
      <c r="G39" s="8">
        <f>VLOOKUP(F39,$C$5:$F$7,3,0)*-1</f>
        <v>0</v>
      </c>
      <c r="R39" s="44"/>
    </row>
    <row r="40" spans="1:18">
      <c r="A40" s="38" t="s">
        <v>34</v>
      </c>
      <c r="B40" s="2"/>
      <c r="C40" s="5"/>
      <c r="F40">
        <v>2</v>
      </c>
      <c r="G40" s="8">
        <f>VLOOKUP(F40,$C$5:$F$7,3,0)*-1</f>
        <v>0</v>
      </c>
      <c r="R40" s="44"/>
    </row>
    <row r="41" spans="1:18" ht="18" customHeight="1">
      <c r="A41" s="53" t="s">
        <v>35</v>
      </c>
      <c r="B41" s="53"/>
      <c r="C41" s="3"/>
      <c r="G41" s="8" t="b">
        <v>0</v>
      </c>
      <c r="R41" s="44"/>
    </row>
    <row r="42" spans="1:18" ht="23.25" customHeight="1">
      <c r="A42" s="54"/>
      <c r="B42" s="55"/>
      <c r="C42" s="3"/>
      <c r="G42" s="8" t="b">
        <v>0</v>
      </c>
      <c r="R42" s="44"/>
    </row>
    <row r="43" spans="1:18">
      <c r="A43" s="40" t="s">
        <v>36</v>
      </c>
      <c r="B43" s="2"/>
      <c r="C43" s="5"/>
      <c r="F43">
        <v>2</v>
      </c>
      <c r="G43" s="8">
        <f>VLOOKUP(F43,$C$5:$F$7,3,0)</f>
        <v>0</v>
      </c>
      <c r="R43" s="44"/>
    </row>
    <row r="44" spans="1:18" ht="26.4">
      <c r="A44" s="41" t="s">
        <v>37</v>
      </c>
      <c r="B44" s="2"/>
      <c r="C44" s="5"/>
      <c r="F44">
        <v>2</v>
      </c>
      <c r="G44" s="8">
        <f>VLOOKUP(F44,$C$5:$F$7,3,0)</f>
        <v>0</v>
      </c>
      <c r="R44" s="44"/>
    </row>
    <row r="45" spans="1:18">
      <c r="A45" s="41" t="s">
        <v>38</v>
      </c>
      <c r="B45" s="2"/>
      <c r="C45" s="5"/>
      <c r="F45">
        <v>2</v>
      </c>
      <c r="G45" s="8">
        <f>VLOOKUP(F45,$C$5:$F$7,3,0)</f>
        <v>0</v>
      </c>
      <c r="K45" s="10"/>
      <c r="R45" s="44"/>
    </row>
    <row r="46" spans="1:18">
      <c r="A46" s="49" t="s">
        <v>39</v>
      </c>
      <c r="B46" s="49"/>
      <c r="C46" s="6"/>
      <c r="G46" s="8" t="b">
        <v>0</v>
      </c>
      <c r="K46" s="10"/>
      <c r="R46" s="44"/>
    </row>
    <row r="47" spans="1:18">
      <c r="A47" s="56" t="s">
        <v>40</v>
      </c>
      <c r="B47" s="57"/>
      <c r="C47" s="5"/>
      <c r="G47" s="8"/>
      <c r="K47" s="10"/>
      <c r="R47" s="44"/>
    </row>
    <row r="48" spans="1:18">
      <c r="A48" s="56"/>
      <c r="B48" s="57"/>
      <c r="C48" s="5"/>
      <c r="F48">
        <v>2</v>
      </c>
      <c r="G48" s="8">
        <f>VLOOKUP(F48,$C$5:$F$7,3,0)*-1</f>
        <v>0</v>
      </c>
      <c r="K48" s="10"/>
      <c r="R48" s="44"/>
    </row>
    <row r="49" spans="1:18">
      <c r="A49" s="41" t="s">
        <v>41</v>
      </c>
      <c r="B49" s="2"/>
      <c r="C49" s="5"/>
      <c r="F49">
        <v>2</v>
      </c>
      <c r="G49" s="8">
        <f>VLOOKUP(F49,$C$5:$F$7,3,0)*-1</f>
        <v>0</v>
      </c>
      <c r="K49" s="10"/>
      <c r="R49" s="44"/>
    </row>
    <row r="50" spans="1:18">
      <c r="A50" s="41" t="s">
        <v>42</v>
      </c>
      <c r="B50" s="2"/>
      <c r="C50" s="5"/>
      <c r="F50">
        <v>2</v>
      </c>
      <c r="G50" s="8">
        <f>VLOOKUP(F50,$C$5:$F$7,3,0)*-1</f>
        <v>0</v>
      </c>
      <c r="K50" s="10"/>
      <c r="R50" s="44"/>
    </row>
    <row r="51" spans="1:18">
      <c r="A51" s="41" t="s">
        <v>43</v>
      </c>
      <c r="B51" s="1"/>
      <c r="C51" s="5"/>
      <c r="F51">
        <v>2</v>
      </c>
      <c r="G51" s="8">
        <f>VLOOKUP(F51,$C$5:$F$7,3,0)*-1</f>
        <v>0</v>
      </c>
      <c r="K51" s="10"/>
      <c r="R51" s="44"/>
    </row>
    <row r="52" spans="1:18">
      <c r="A52" s="49" t="s">
        <v>44</v>
      </c>
      <c r="B52" s="49"/>
      <c r="C52" s="6"/>
      <c r="G52" s="8" t="b">
        <v>0</v>
      </c>
      <c r="R52" s="44"/>
    </row>
    <row r="53" spans="1:18" ht="26.4">
      <c r="A53" s="41" t="s">
        <v>45</v>
      </c>
      <c r="B53" s="1"/>
      <c r="C53" s="5"/>
      <c r="F53">
        <v>2</v>
      </c>
      <c r="G53" s="8">
        <f>VLOOKUP(F53,$C$5:$F$7,3,0)</f>
        <v>0</v>
      </c>
      <c r="R53" s="44"/>
    </row>
    <row r="54" spans="1:18">
      <c r="A54" s="41" t="s">
        <v>46</v>
      </c>
      <c r="B54" s="1"/>
      <c r="C54" s="5"/>
      <c r="F54">
        <v>2</v>
      </c>
      <c r="G54" s="8">
        <f>VLOOKUP(F54,$C$5:$F$7,3,0)</f>
        <v>0</v>
      </c>
      <c r="R54" s="44"/>
    </row>
    <row r="55" spans="1:18">
      <c r="A55" s="41" t="s">
        <v>47</v>
      </c>
      <c r="B55" s="1"/>
      <c r="C55" s="5"/>
      <c r="F55">
        <v>2</v>
      </c>
      <c r="G55" s="8">
        <f>VLOOKUP(F55,$C$5:$F$7,3,0)</f>
        <v>0</v>
      </c>
      <c r="R55" s="44"/>
    </row>
    <row r="56" spans="1:18">
      <c r="A56" s="49" t="s">
        <v>48</v>
      </c>
      <c r="B56" s="49"/>
      <c r="C56" s="6"/>
      <c r="G56" s="8" t="b">
        <v>0</v>
      </c>
      <c r="R56" s="44"/>
    </row>
    <row r="57" spans="1:18">
      <c r="A57" s="41" t="s">
        <v>49</v>
      </c>
      <c r="B57" s="1"/>
      <c r="C57" s="5"/>
      <c r="F57">
        <v>2</v>
      </c>
      <c r="G57" s="8">
        <f>VLOOKUP(F57,$C$5:$F$7,3,0)</f>
        <v>0</v>
      </c>
      <c r="R57" s="44"/>
    </row>
    <row r="58" spans="1:18">
      <c r="A58" s="41" t="s">
        <v>50</v>
      </c>
      <c r="B58" s="1"/>
      <c r="C58" s="5"/>
      <c r="F58">
        <v>2</v>
      </c>
      <c r="G58" s="8">
        <f>VLOOKUP(F58,$C$5:$F$7,3,0)</f>
        <v>0</v>
      </c>
      <c r="R58" s="44"/>
    </row>
    <row r="59" spans="1:18">
      <c r="A59" s="41" t="s">
        <v>51</v>
      </c>
      <c r="B59" s="1"/>
      <c r="C59" s="5"/>
      <c r="F59">
        <v>2</v>
      </c>
      <c r="G59" s="8">
        <f>VLOOKUP(F59,$C$5:$F$7,3,0)</f>
        <v>0</v>
      </c>
      <c r="R59" s="44"/>
    </row>
    <row r="60" spans="1:18">
      <c r="A60" s="49" t="s">
        <v>52</v>
      </c>
      <c r="B60" s="49"/>
      <c r="C60" s="6"/>
      <c r="G60" s="8" t="b">
        <v>0</v>
      </c>
      <c r="R60" s="44"/>
    </row>
    <row r="61" spans="1:18">
      <c r="A61" s="41" t="s">
        <v>59</v>
      </c>
      <c r="B61" s="1"/>
      <c r="C61" s="5"/>
      <c r="F61">
        <v>2</v>
      </c>
      <c r="G61" s="8">
        <f>VLOOKUP(F61,$C$5:$F$7,3,0)</f>
        <v>0</v>
      </c>
      <c r="R61" s="44"/>
    </row>
    <row r="62" spans="1:18">
      <c r="A62" s="41" t="s">
        <v>79</v>
      </c>
      <c r="B62" s="1"/>
      <c r="C62" s="5"/>
      <c r="F62">
        <v>2</v>
      </c>
      <c r="G62" s="8">
        <f>VLOOKUP(F62,$C$5:$F$7,3,0)</f>
        <v>0</v>
      </c>
      <c r="R62" s="44"/>
    </row>
    <row r="63" spans="1:18">
      <c r="A63" s="41" t="s">
        <v>60</v>
      </c>
      <c r="B63" s="1"/>
      <c r="C63" s="5"/>
      <c r="F63">
        <v>2</v>
      </c>
      <c r="G63" s="8">
        <f>VLOOKUP(F63,$C$5:$F$7,3,0)</f>
        <v>0</v>
      </c>
      <c r="R63" s="44"/>
    </row>
    <row r="64" spans="1:18">
      <c r="A64" s="41" t="s">
        <v>61</v>
      </c>
      <c r="B64" s="1"/>
      <c r="C64" s="5"/>
      <c r="F64">
        <v>2</v>
      </c>
      <c r="G64" s="8">
        <f>VLOOKUP(F64,$C$5:$F$7,3,0)</f>
        <v>0</v>
      </c>
      <c r="H64" s="18" t="s">
        <v>73</v>
      </c>
      <c r="I64">
        <f>SUM(G5:G64)</f>
        <v>0</v>
      </c>
      <c r="R64" s="44"/>
    </row>
    <row r="65" spans="1:18" ht="45.6" thickBot="1">
      <c r="A65" s="52" t="s">
        <v>58</v>
      </c>
      <c r="B65" s="52"/>
      <c r="G65" s="9" t="b">
        <v>0</v>
      </c>
      <c r="R65" s="44"/>
    </row>
    <row r="66" spans="1:18">
      <c r="A66" s="49" t="s">
        <v>66</v>
      </c>
      <c r="B66" s="49"/>
      <c r="G66" s="9" t="b">
        <v>0</v>
      </c>
      <c r="R66" s="44"/>
    </row>
    <row r="67" spans="1:18">
      <c r="A67" s="41" t="s">
        <v>62</v>
      </c>
      <c r="B67" s="1"/>
      <c r="F67">
        <v>2</v>
      </c>
      <c r="G67" s="9">
        <f>VLOOKUP(F67,$C$5:$F$7,3,0)*-1</f>
        <v>0</v>
      </c>
      <c r="R67" s="44"/>
    </row>
    <row r="68" spans="1:18">
      <c r="A68" s="41" t="s">
        <v>63</v>
      </c>
      <c r="B68" s="1"/>
      <c r="F68">
        <v>2</v>
      </c>
      <c r="G68" s="9">
        <f t="shared" ref="G68:G80" si="1">VLOOKUP(F68,$C$5:$F$7,3,0)*-1</f>
        <v>0</v>
      </c>
      <c r="R68" s="44"/>
    </row>
    <row r="69" spans="1:18">
      <c r="A69" s="41" t="s">
        <v>64</v>
      </c>
      <c r="B69" s="1"/>
      <c r="F69">
        <v>2</v>
      </c>
      <c r="G69" s="9">
        <f t="shared" si="1"/>
        <v>0</v>
      </c>
      <c r="R69" s="44"/>
    </row>
    <row r="70" spans="1:18">
      <c r="A70" s="41" t="s">
        <v>65</v>
      </c>
      <c r="B70" s="1"/>
      <c r="F70">
        <v>2</v>
      </c>
      <c r="G70" s="9">
        <f t="shared" si="1"/>
        <v>0</v>
      </c>
      <c r="R70" s="44"/>
    </row>
    <row r="71" spans="1:18">
      <c r="A71" s="42" t="s">
        <v>68</v>
      </c>
      <c r="B71" s="1"/>
      <c r="F71">
        <v>2</v>
      </c>
      <c r="G71" s="9">
        <f t="shared" si="1"/>
        <v>0</v>
      </c>
      <c r="R71" s="44"/>
    </row>
    <row r="72" spans="1:18" ht="29.25" customHeight="1">
      <c r="A72" s="49" t="s">
        <v>77</v>
      </c>
      <c r="B72" s="49"/>
      <c r="G72" s="9" t="b">
        <v>0</v>
      </c>
      <c r="R72" s="44"/>
    </row>
    <row r="73" spans="1:18">
      <c r="A73" s="41" t="s">
        <v>62</v>
      </c>
      <c r="B73" s="1"/>
      <c r="F73">
        <v>2</v>
      </c>
      <c r="G73" s="9">
        <f t="shared" si="1"/>
        <v>0</v>
      </c>
      <c r="R73" s="44"/>
    </row>
    <row r="74" spans="1:18">
      <c r="A74" s="41" t="s">
        <v>63</v>
      </c>
      <c r="B74" s="1"/>
      <c r="F74">
        <v>2</v>
      </c>
      <c r="G74" s="9">
        <f t="shared" si="1"/>
        <v>0</v>
      </c>
      <c r="R74" s="44"/>
    </row>
    <row r="75" spans="1:18">
      <c r="A75" s="41" t="s">
        <v>64</v>
      </c>
      <c r="B75" s="1"/>
      <c r="F75">
        <v>2</v>
      </c>
      <c r="G75" s="9">
        <f t="shared" si="1"/>
        <v>0</v>
      </c>
      <c r="R75" s="44"/>
    </row>
    <row r="76" spans="1:18">
      <c r="A76" s="41" t="s">
        <v>65</v>
      </c>
      <c r="B76" s="1"/>
      <c r="F76">
        <v>2</v>
      </c>
      <c r="G76" s="9">
        <f t="shared" si="1"/>
        <v>0</v>
      </c>
      <c r="R76" s="44"/>
    </row>
    <row r="77" spans="1:18">
      <c r="A77" s="41" t="s">
        <v>68</v>
      </c>
      <c r="B77" s="1"/>
      <c r="F77">
        <v>2</v>
      </c>
      <c r="G77" s="9">
        <f t="shared" si="1"/>
        <v>0</v>
      </c>
      <c r="R77" s="44"/>
    </row>
    <row r="78" spans="1:18" ht="54" customHeight="1">
      <c r="A78" s="50" t="s">
        <v>67</v>
      </c>
      <c r="B78" s="50"/>
      <c r="G78" s="9" t="b">
        <v>0</v>
      </c>
      <c r="R78" s="44"/>
    </row>
    <row r="79" spans="1:18">
      <c r="A79" s="41" t="s">
        <v>65</v>
      </c>
      <c r="B79" s="1"/>
      <c r="F79">
        <v>2</v>
      </c>
      <c r="G79" s="9">
        <f t="shared" si="1"/>
        <v>0</v>
      </c>
      <c r="R79" s="44"/>
    </row>
    <row r="80" spans="1:18">
      <c r="A80" s="41" t="s">
        <v>68</v>
      </c>
      <c r="B80" s="1"/>
      <c r="F80">
        <v>2</v>
      </c>
      <c r="G80" s="9">
        <f t="shared" si="1"/>
        <v>0</v>
      </c>
      <c r="H80" s="18" t="s">
        <v>74</v>
      </c>
      <c r="I80">
        <f>SUM(G66:G80)</f>
        <v>0</v>
      </c>
      <c r="R80" s="44"/>
    </row>
    <row r="81" spans="1:18" ht="14.25" customHeight="1">
      <c r="A81" s="46"/>
      <c r="B81" s="46"/>
      <c r="R81" s="44"/>
    </row>
    <row r="82" spans="1:18">
      <c r="A82" s="47"/>
      <c r="B82" s="47"/>
      <c r="C82"/>
      <c r="G82" s="18"/>
      <c r="H82" s="14" t="b">
        <f>AND(I64&gt;0,I80&gt;0)</f>
        <v>0</v>
      </c>
      <c r="I82" s="15" t="b">
        <f>AND(I64&gt;0,I80=0)</f>
        <v>0</v>
      </c>
      <c r="J82" s="8" t="b">
        <f>AND(I64&gt;0,I80&lt;0)</f>
        <v>0</v>
      </c>
      <c r="K82" t="s">
        <v>53</v>
      </c>
      <c r="R82" s="44"/>
    </row>
    <row r="83" spans="1:18">
      <c r="A83" s="48"/>
      <c r="B83" s="48"/>
      <c r="C83"/>
      <c r="G83" s="18"/>
      <c r="H83" s="14" t="b">
        <f>AND(I64=0,I80&gt;0)</f>
        <v>0</v>
      </c>
      <c r="I83" s="13" t="b">
        <f>AND(I64=0,I80=0)</f>
        <v>1</v>
      </c>
      <c r="J83" s="17" t="b">
        <f>AND(I64=0,I80&lt;0)</f>
        <v>0</v>
      </c>
      <c r="K83" t="s">
        <v>56</v>
      </c>
      <c r="L83" t="s">
        <v>70</v>
      </c>
      <c r="R83" s="44"/>
    </row>
    <row r="84" spans="1:18">
      <c r="A84" s="48"/>
      <c r="B84" s="48"/>
      <c r="C84"/>
      <c r="G84" s="18"/>
      <c r="H84" s="13" t="b">
        <f>AND(I64&lt;0,I80&gt;0)</f>
        <v>0</v>
      </c>
      <c r="I84" s="16" t="b">
        <f>AND(I64&lt;0,I80=0)</f>
        <v>0</v>
      </c>
      <c r="J84" s="17" t="b">
        <f>AND(I64&lt;0,I80&lt;0)</f>
        <v>0</v>
      </c>
      <c r="K84" t="s">
        <v>55</v>
      </c>
    </row>
    <row r="85" spans="1:18">
      <c r="B85" s="7"/>
      <c r="C85"/>
      <c r="G85" s="18"/>
      <c r="H85" t="s">
        <v>55</v>
      </c>
      <c r="I85" t="s">
        <v>56</v>
      </c>
      <c r="J85" t="s">
        <v>53</v>
      </c>
    </row>
    <row r="86" spans="1:18">
      <c r="B86" s="7"/>
      <c r="C86"/>
      <c r="G86" s="18"/>
      <c r="H86"/>
      <c r="I86" t="s">
        <v>69</v>
      </c>
    </row>
    <row r="87" spans="1:18">
      <c r="B87" s="7"/>
      <c r="C87"/>
      <c r="G87" s="18"/>
      <c r="H87"/>
    </row>
    <row r="88" spans="1:18">
      <c r="B88" s="7"/>
      <c r="C88"/>
      <c r="G88" s="18"/>
      <c r="H88"/>
    </row>
    <row r="89" spans="1:18">
      <c r="B89" s="7"/>
      <c r="C89"/>
      <c r="G89" s="18"/>
      <c r="H89" s="14" t="str">
        <f>IF(H82=TRUE,"TWOJA SYTUACJA: Zmiana sposobu kontraktowania prowadzi do obniżenia nakładów i poprawy efektów - warto ją przeprowadzić","")</f>
        <v/>
      </c>
      <c r="I89" s="14" t="str">
        <f>IF(I82=TRUE,"TWOJA SYTUACJA: Zmiana sposobu kontraktowania prowadzi do podniesienia efektów przy tych samych nakładach - warto ją przeprowadzić","")</f>
        <v/>
      </c>
      <c r="J89" s="13" t="str">
        <f>IF(J82=TRUE,"TWOJA SYTUACJA: W wyniku kontraktowania wzrosną efekty, jednak wzrosną także koszty - rozważ, czy Cię na to stać","")</f>
        <v/>
      </c>
      <c r="K89" t="s">
        <v>53</v>
      </c>
    </row>
    <row r="90" spans="1:18">
      <c r="B90" s="7"/>
      <c r="C90"/>
      <c r="G90" s="18"/>
      <c r="H90" s="14" t="str">
        <f>IF(H83=TRUE,"TWOJA SYTUACJA: Zmiana sposobu kontraktowania prowadzi do obniżenia nakładów przy tych samych efektach - warto ją przeprowadzić","")</f>
        <v/>
      </c>
      <c r="I90" s="13" t="str">
        <f>IF(I83=TRUE,"TWOJA SYTUACJA: W wyniku kontraktowania nie zmieni się ogólny bilans wyników i nakładów, rozważ czy warto dokonywać zmiany","")</f>
        <v>TWOJA SYTUACJA: W wyniku kontraktowania nie zmieni się ogólny bilans wyników i nakładów, rozważ czy warto dokonywać zmiany</v>
      </c>
      <c r="J90" s="16" t="str">
        <f>IF(J83=TRUE,"TWOJA SYTUACJA: W wyniku kontraktowania efekty pozostaną nie zmienione, jednak wzrosną nakłady - zmiana nie jest wskazana","")</f>
        <v/>
      </c>
      <c r="K90" t="s">
        <v>56</v>
      </c>
      <c r="L90" t="s">
        <v>70</v>
      </c>
    </row>
    <row r="91" spans="1:18">
      <c r="B91" s="7"/>
      <c r="C91"/>
      <c r="G91" s="18"/>
      <c r="H91" s="13" t="str">
        <f>IF(H84=TRUE,"TWOJA SYTUACJA: W wyniku kontraktowania spadną nakłady, jednak zmniejszą się efekty - rozważ, czy możesz sobie na to pozwolić","")</f>
        <v/>
      </c>
      <c r="I91" s="16" t="str">
        <f>IF(I84=TRUE,"TWOJA SYTUACJA: W wyniku kontraktowania nakłady pozostaną nie zmienione, jednak zmniejszą się efekty - zmiana nie jest wskazana","")</f>
        <v/>
      </c>
      <c r="J91" s="16" t="str">
        <f>IF(J84=TRUE,"TWOJA SYTUACJA: W wyniku kontraktowania wzrosną nakłady i  zmniejszą się efekty - zmiana nie jest wskazana","")</f>
        <v/>
      </c>
      <c r="K91" t="s">
        <v>55</v>
      </c>
    </row>
    <row r="92" spans="1:18">
      <c r="B92" s="7"/>
      <c r="C92"/>
      <c r="G92" s="18"/>
      <c r="H92" t="s">
        <v>55</v>
      </c>
      <c r="I92" t="s">
        <v>56</v>
      </c>
      <c r="J92" t="s">
        <v>53</v>
      </c>
    </row>
    <row r="93" spans="1:18">
      <c r="B93" s="7"/>
      <c r="C93"/>
      <c r="G93" s="18"/>
      <c r="H93"/>
      <c r="I93" t="s">
        <v>69</v>
      </c>
    </row>
    <row r="182" spans="7:8">
      <c r="G182" s="11"/>
      <c r="H182" s="19"/>
    </row>
    <row r="183" spans="7:8">
      <c r="G183" s="12"/>
      <c r="H183" s="20"/>
    </row>
  </sheetData>
  <mergeCells count="28">
    <mergeCell ref="B47:B48"/>
    <mergeCell ref="A38:B38"/>
    <mergeCell ref="A3:B3"/>
    <mergeCell ref="A22:B22"/>
    <mergeCell ref="A25:B25"/>
    <mergeCell ref="A30:B30"/>
    <mergeCell ref="A35:B35"/>
    <mergeCell ref="A4:B4"/>
    <mergeCell ref="A8:B8"/>
    <mergeCell ref="A10:B10"/>
    <mergeCell ref="A13:B13"/>
    <mergeCell ref="A18:B18"/>
    <mergeCell ref="R1:R83"/>
    <mergeCell ref="A2:B2"/>
    <mergeCell ref="A81:B82"/>
    <mergeCell ref="A83:B84"/>
    <mergeCell ref="A72:B72"/>
    <mergeCell ref="A78:B78"/>
    <mergeCell ref="A66:B66"/>
    <mergeCell ref="A1:B1"/>
    <mergeCell ref="A65:B65"/>
    <mergeCell ref="A52:B52"/>
    <mergeCell ref="A56:B56"/>
    <mergeCell ref="A60:B60"/>
    <mergeCell ref="A41:B41"/>
    <mergeCell ref="A42:B42"/>
    <mergeCell ref="A46:B46"/>
    <mergeCell ref="A47:A4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3</xdr:row>
                    <xdr:rowOff>182880</xdr:rowOff>
                  </from>
                  <to>
                    <xdr:col>17</xdr:col>
                    <xdr:colOff>15240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4</xdr:row>
                    <xdr:rowOff>182880</xdr:rowOff>
                  </from>
                  <to>
                    <xdr:col>17</xdr:col>
                    <xdr:colOff>15240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5</xdr:row>
                    <xdr:rowOff>182880</xdr:rowOff>
                  </from>
                  <to>
                    <xdr:col>17</xdr:col>
                    <xdr:colOff>15240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1</xdr:col>
                    <xdr:colOff>0</xdr:colOff>
                    <xdr:row>9</xdr:row>
                    <xdr:rowOff>182880</xdr:rowOff>
                  </from>
                  <to>
                    <xdr:col>17</xdr:col>
                    <xdr:colOff>15240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defaultSize="0" autoLine="0" autoPict="0">
                <anchor moveWithCells="1">
                  <from>
                    <xdr:col>1</xdr:col>
                    <xdr:colOff>0</xdr:colOff>
                    <xdr:row>10</xdr:row>
                    <xdr:rowOff>182880</xdr:rowOff>
                  </from>
                  <to>
                    <xdr:col>17</xdr:col>
                    <xdr:colOff>15240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Drop Down 9">
              <controlPr defaultSize="0" autoLine="0" autoPict="0">
                <anchor moveWithCells="1">
                  <from>
                    <xdr:col>1</xdr:col>
                    <xdr:colOff>0</xdr:colOff>
                    <xdr:row>12</xdr:row>
                    <xdr:rowOff>182880</xdr:rowOff>
                  </from>
                  <to>
                    <xdr:col>17</xdr:col>
                    <xdr:colOff>15240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Drop Down 10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121920</xdr:rowOff>
                  </from>
                  <to>
                    <xdr:col>17</xdr:col>
                    <xdr:colOff>15240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Drop Down 23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297180</xdr:rowOff>
                  </from>
                  <to>
                    <xdr:col>17</xdr:col>
                    <xdr:colOff>15240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Drop Down 25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121920</xdr:rowOff>
                  </from>
                  <to>
                    <xdr:col>17</xdr:col>
                    <xdr:colOff>15240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Drop Down 2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137160</xdr:rowOff>
                  </from>
                  <to>
                    <xdr:col>17</xdr:col>
                    <xdr:colOff>15240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Drop Down 2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7620</xdr:rowOff>
                  </from>
                  <to>
                    <xdr:col>17</xdr:col>
                    <xdr:colOff>15240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Drop Down 2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7620</xdr:rowOff>
                  </from>
                  <to>
                    <xdr:col>17</xdr:col>
                    <xdr:colOff>15240</xdr:colOff>
                    <xdr:row>20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Drop Down 30">
              <controlPr defaultSize="0" autoLine="0" autoPict="0">
                <anchor moveWithCells="1">
                  <from>
                    <xdr:col>0</xdr:col>
                    <xdr:colOff>3070860</xdr:colOff>
                    <xdr:row>22</xdr:row>
                    <xdr:rowOff>0</xdr:rowOff>
                  </from>
                  <to>
                    <xdr:col>17</xdr:col>
                    <xdr:colOff>15240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Drop Down 31">
              <controlPr defaultSize="0" autoLine="0" autoPict="0">
                <anchor moveWithCells="1">
                  <from>
                    <xdr:col>0</xdr:col>
                    <xdr:colOff>3070860</xdr:colOff>
                    <xdr:row>22</xdr:row>
                    <xdr:rowOff>175260</xdr:rowOff>
                  </from>
                  <to>
                    <xdr:col>17</xdr:col>
                    <xdr:colOff>15240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Drop Down 33">
              <controlPr defaultSize="0" autoLine="0" autoPict="0">
                <anchor moveWithCells="1">
                  <from>
                    <xdr:col>0</xdr:col>
                    <xdr:colOff>3070860</xdr:colOff>
                    <xdr:row>24</xdr:row>
                    <xdr:rowOff>175260</xdr:rowOff>
                  </from>
                  <to>
                    <xdr:col>17</xdr:col>
                    <xdr:colOff>15240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Drop Down 34">
              <controlPr defaultSize="0" autoLine="0" autoPict="0">
                <anchor moveWithCells="1">
                  <from>
                    <xdr:col>0</xdr:col>
                    <xdr:colOff>3070860</xdr:colOff>
                    <xdr:row>25</xdr:row>
                    <xdr:rowOff>175260</xdr:rowOff>
                  </from>
                  <to>
                    <xdr:col>17</xdr:col>
                    <xdr:colOff>15240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Drop Down 35">
              <controlPr defaultSize="0" autoLine="0" autoPict="0">
                <anchor moveWithCells="1">
                  <from>
                    <xdr:col>0</xdr:col>
                    <xdr:colOff>3070860</xdr:colOff>
                    <xdr:row>26</xdr:row>
                    <xdr:rowOff>175260</xdr:rowOff>
                  </from>
                  <to>
                    <xdr:col>17</xdr:col>
                    <xdr:colOff>15240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Drop Down 36">
              <controlPr defaultSize="0" autoLine="0" autoPict="0">
                <anchor moveWithCells="1">
                  <from>
                    <xdr:col>0</xdr:col>
                    <xdr:colOff>3070860</xdr:colOff>
                    <xdr:row>27</xdr:row>
                    <xdr:rowOff>175260</xdr:rowOff>
                  </from>
                  <to>
                    <xdr:col>17</xdr:col>
                    <xdr:colOff>15240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Drop Down 38">
              <controlPr defaultSize="0" autoLine="0" autoPict="0">
                <anchor moveWithCells="1">
                  <from>
                    <xdr:col>0</xdr:col>
                    <xdr:colOff>3070860</xdr:colOff>
                    <xdr:row>29</xdr:row>
                    <xdr:rowOff>175260</xdr:rowOff>
                  </from>
                  <to>
                    <xdr:col>2</xdr:col>
                    <xdr:colOff>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Drop Down 39">
              <controlPr defaultSize="0" autoLine="0" autoPict="0">
                <anchor moveWithCells="1">
                  <from>
                    <xdr:col>0</xdr:col>
                    <xdr:colOff>3070860</xdr:colOff>
                    <xdr:row>30</xdr:row>
                    <xdr:rowOff>175260</xdr:rowOff>
                  </from>
                  <to>
                    <xdr:col>2</xdr:col>
                    <xdr:colOff>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Drop Down 40">
              <controlPr defaultSize="0" autoLine="0" autoPict="0">
                <anchor moveWithCells="1">
                  <from>
                    <xdr:col>0</xdr:col>
                    <xdr:colOff>3070860</xdr:colOff>
                    <xdr:row>31</xdr:row>
                    <xdr:rowOff>175260</xdr:rowOff>
                  </from>
                  <to>
                    <xdr:col>2</xdr:col>
                    <xdr:colOff>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Drop Down 41">
              <controlPr defaultSize="0" autoLine="0" autoPict="0">
                <anchor moveWithCells="1">
                  <from>
                    <xdr:col>0</xdr:col>
                    <xdr:colOff>3070860</xdr:colOff>
                    <xdr:row>32</xdr:row>
                    <xdr:rowOff>175260</xdr:rowOff>
                  </from>
                  <to>
                    <xdr:col>2</xdr:col>
                    <xdr:colOff>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Drop Down 43">
              <controlPr defaultSize="0" autoLine="0" autoPict="0">
                <anchor moveWithCells="1">
                  <from>
                    <xdr:col>0</xdr:col>
                    <xdr:colOff>3070860</xdr:colOff>
                    <xdr:row>34</xdr:row>
                    <xdr:rowOff>160020</xdr:rowOff>
                  </from>
                  <to>
                    <xdr:col>17</xdr:col>
                    <xdr:colOff>7620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Drop Down 44">
              <controlPr defaultSize="0" autoLine="0" autoPict="0">
                <anchor moveWithCells="1">
                  <from>
                    <xdr:col>0</xdr:col>
                    <xdr:colOff>3070860</xdr:colOff>
                    <xdr:row>35</xdr:row>
                    <xdr:rowOff>160020</xdr:rowOff>
                  </from>
                  <to>
                    <xdr:col>17</xdr:col>
                    <xdr:colOff>7620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Drop Down 45">
              <controlPr defaultSize="0" autoLine="0" autoPict="0">
                <anchor moveWithCells="1">
                  <from>
                    <xdr:col>0</xdr:col>
                    <xdr:colOff>3070860</xdr:colOff>
                    <xdr:row>37</xdr:row>
                    <xdr:rowOff>160020</xdr:rowOff>
                  </from>
                  <to>
                    <xdr:col>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9" name="Drop Down 46">
              <controlPr defaultSize="0" autoLine="0" autoPict="0">
                <anchor moveWithCells="1">
                  <from>
                    <xdr:col>0</xdr:col>
                    <xdr:colOff>3070860</xdr:colOff>
                    <xdr:row>38</xdr:row>
                    <xdr:rowOff>160020</xdr:rowOff>
                  </from>
                  <to>
                    <xdr:col>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0" name="Drop Down 48">
              <controlPr defaultSize="0" autoLine="0" autoPict="0">
                <anchor moveWithCells="1">
                  <from>
                    <xdr:col>0</xdr:col>
                    <xdr:colOff>3078480</xdr:colOff>
                    <xdr:row>42</xdr:row>
                    <xdr:rowOff>7620</xdr:rowOff>
                  </from>
                  <to>
                    <xdr:col>17</xdr:col>
                    <xdr:colOff>7620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1" name="Drop Down 49">
              <controlPr defaultSize="0" autoLine="0" autoPict="0">
                <anchor moveWithCells="1">
                  <from>
                    <xdr:col>0</xdr:col>
                    <xdr:colOff>3078480</xdr:colOff>
                    <xdr:row>43</xdr:row>
                    <xdr:rowOff>22860</xdr:rowOff>
                  </from>
                  <to>
                    <xdr:col>17</xdr:col>
                    <xdr:colOff>7620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2" name="Drop Down 51">
              <controlPr defaultSize="0" autoLine="0" autoPict="0">
                <anchor moveWithCells="1">
                  <from>
                    <xdr:col>0</xdr:col>
                    <xdr:colOff>3070860</xdr:colOff>
                    <xdr:row>46</xdr:row>
                    <xdr:rowOff>144780</xdr:rowOff>
                  </from>
                  <to>
                    <xdr:col>2</xdr:col>
                    <xdr:colOff>0</xdr:colOff>
                    <xdr:row>47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3" name="Drop Down 52">
              <controlPr defaultSize="0" autoLine="0" autoPict="0">
                <anchor moveWithCells="1">
                  <from>
                    <xdr:col>0</xdr:col>
                    <xdr:colOff>3070860</xdr:colOff>
                    <xdr:row>47</xdr:row>
                    <xdr:rowOff>160020</xdr:rowOff>
                  </from>
                  <to>
                    <xdr:col>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4" name="Drop Down 53">
              <controlPr defaultSize="0" autoLine="0" autoPict="0">
                <anchor moveWithCells="1">
                  <from>
                    <xdr:col>0</xdr:col>
                    <xdr:colOff>3070860</xdr:colOff>
                    <xdr:row>48</xdr:row>
                    <xdr:rowOff>160020</xdr:rowOff>
                  </from>
                  <to>
                    <xdr:col>2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5" name="Drop Down 54">
              <controlPr defaultSize="0" autoLine="0" autoPict="0">
                <anchor moveWithCells="1">
                  <from>
                    <xdr:col>0</xdr:col>
                    <xdr:colOff>3070860</xdr:colOff>
                    <xdr:row>50</xdr:row>
                    <xdr:rowOff>0</xdr:rowOff>
                  </from>
                  <to>
                    <xdr:col>2</xdr:col>
                    <xdr:colOff>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6" name="Drop Down 55">
              <controlPr defaultSize="0" autoLine="0" autoPict="0">
                <anchor moveWithCells="1">
                  <from>
                    <xdr:col>1</xdr:col>
                    <xdr:colOff>0</xdr:colOff>
                    <xdr:row>52</xdr:row>
                    <xdr:rowOff>137160</xdr:rowOff>
                  </from>
                  <to>
                    <xdr:col>17</xdr:col>
                    <xdr:colOff>15240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7" name="Drop Down 56">
              <controlPr defaultSize="0" autoLine="0" autoPict="0">
                <anchor moveWithCells="1">
                  <from>
                    <xdr:col>1</xdr:col>
                    <xdr:colOff>0</xdr:colOff>
                    <xdr:row>53</xdr:row>
                    <xdr:rowOff>7620</xdr:rowOff>
                  </from>
                  <to>
                    <xdr:col>17</xdr:col>
                    <xdr:colOff>15240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8" name="Drop Down 57">
              <controlPr defaultSize="0" autoLine="0" autoPict="0">
                <anchor moveWithCells="1">
                  <from>
                    <xdr:col>1</xdr:col>
                    <xdr:colOff>0</xdr:colOff>
                    <xdr:row>54</xdr:row>
                    <xdr:rowOff>7620</xdr:rowOff>
                  </from>
                  <to>
                    <xdr:col>17</xdr:col>
                    <xdr:colOff>15240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9" name="Drop Down 58">
              <controlPr defaultSize="0" autoLine="0" autoPict="0">
                <anchor moveWithCells="1">
                  <from>
                    <xdr:col>1</xdr:col>
                    <xdr:colOff>0</xdr:colOff>
                    <xdr:row>56</xdr:row>
                    <xdr:rowOff>7620</xdr:rowOff>
                  </from>
                  <to>
                    <xdr:col>17</xdr:col>
                    <xdr:colOff>15240</xdr:colOff>
                    <xdr:row>57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0" name="Drop Down 59">
              <controlPr defaultSize="0" autoLine="0" autoPict="0">
                <anchor moveWithCells="1">
                  <from>
                    <xdr:col>1</xdr:col>
                    <xdr:colOff>0</xdr:colOff>
                    <xdr:row>57</xdr:row>
                    <xdr:rowOff>7620</xdr:rowOff>
                  </from>
                  <to>
                    <xdr:col>17</xdr:col>
                    <xdr:colOff>15240</xdr:colOff>
                    <xdr:row>58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1" name="Drop Down 60">
              <controlPr defaultSize="0" autoLine="0" autoPict="0">
                <anchor moveWithCells="1">
                  <from>
                    <xdr:col>1</xdr:col>
                    <xdr:colOff>0</xdr:colOff>
                    <xdr:row>58</xdr:row>
                    <xdr:rowOff>7620</xdr:rowOff>
                  </from>
                  <to>
                    <xdr:col>17</xdr:col>
                    <xdr:colOff>15240</xdr:colOff>
                    <xdr:row>59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2" name="Drop Down 61">
              <controlPr defaultSize="0" autoLine="0" autoPict="0">
                <anchor moveWithCells="1">
                  <from>
                    <xdr:col>1</xdr:col>
                    <xdr:colOff>0</xdr:colOff>
                    <xdr:row>60</xdr:row>
                    <xdr:rowOff>7620</xdr:rowOff>
                  </from>
                  <to>
                    <xdr:col>17</xdr:col>
                    <xdr:colOff>15240</xdr:colOff>
                    <xdr:row>61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3" name="Drop Down 62">
              <controlPr defaultSize="0" autoLine="0" autoPict="0">
                <anchor moveWithCells="1">
                  <from>
                    <xdr:col>1</xdr:col>
                    <xdr:colOff>0</xdr:colOff>
                    <xdr:row>61</xdr:row>
                    <xdr:rowOff>7620</xdr:rowOff>
                  </from>
                  <to>
                    <xdr:col>17</xdr:col>
                    <xdr:colOff>15240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Drop Down 63">
              <controlPr defaultSize="0" autoLine="0" autoPict="0">
                <anchor moveWithCells="1">
                  <from>
                    <xdr:col>1</xdr:col>
                    <xdr:colOff>0</xdr:colOff>
                    <xdr:row>62</xdr:row>
                    <xdr:rowOff>7620</xdr:rowOff>
                  </from>
                  <to>
                    <xdr:col>17</xdr:col>
                    <xdr:colOff>15240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Drop Down 64">
              <controlPr defaultSize="0" autoLine="0" autoPict="0">
                <anchor moveWithCells="1">
                  <from>
                    <xdr:col>1</xdr:col>
                    <xdr:colOff>0</xdr:colOff>
                    <xdr:row>63</xdr:row>
                    <xdr:rowOff>7620</xdr:rowOff>
                  </from>
                  <to>
                    <xdr:col>17</xdr:col>
                    <xdr:colOff>15240</xdr:colOff>
                    <xdr:row>64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Drop Down 65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17</xdr:col>
                    <xdr:colOff>15240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7" name="Drop Down 95">
              <controlPr defaultSize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17</xdr:col>
                    <xdr:colOff>15240</xdr:colOff>
                    <xdr:row>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8" name="Drop Down 96">
              <controlPr defaultSize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17</xdr:col>
                    <xdr:colOff>15240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9" name="Drop Down 97">
              <controlPr defaultSize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17</xdr:col>
                    <xdr:colOff>15240</xdr:colOff>
                    <xdr:row>69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0" name="Drop Down 98">
              <controlPr defaultSize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17</xdr:col>
                    <xdr:colOff>15240</xdr:colOff>
                    <xdr:row>70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1" name="Drop Down 103">
              <controlPr defaultSize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17</xdr:col>
                    <xdr:colOff>15240</xdr:colOff>
                    <xdr:row>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2" name="Drop Down 104">
              <controlPr defaultSize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17</xdr:col>
                    <xdr:colOff>15240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3" name="Drop Down 105">
              <controlPr defaultSize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17</xdr:col>
                    <xdr:colOff>15240</xdr:colOff>
                    <xdr:row>75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4" name="Drop Down 106">
              <controlPr defaultSize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17</xdr:col>
                    <xdr:colOff>15240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5" name="Drop Down 108">
              <controlPr defaultSize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17</xdr:col>
                    <xdr:colOff>15240</xdr:colOff>
                    <xdr:row>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6" name="Drop Down 109">
              <controlPr defaultSize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17</xdr:col>
                    <xdr:colOff>15240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7" name="Drop Down 110">
              <controlPr defaultSize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17</xdr:col>
                    <xdr:colOff>15240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8" name="Drop Down 111">
              <controlPr defaultSize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17</xdr:col>
                    <xdr:colOff>15240</xdr:colOff>
                    <xdr:row>70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9" name="Drop Down 112">
              <controlPr defaultSize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17</xdr:col>
                    <xdr:colOff>15240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0" name="Drop Down 113">
              <controlPr defaultSize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17</xdr:col>
                    <xdr:colOff>15240</xdr:colOff>
                    <xdr:row>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1" name="Drop Down 117">
              <controlPr defaultSize="0" autoLine="0" autoPict="0">
                <anchor moveWithCells="1">
                  <from>
                    <xdr:col>0</xdr:col>
                    <xdr:colOff>3078480</xdr:colOff>
                    <xdr:row>43</xdr:row>
                    <xdr:rowOff>304800</xdr:rowOff>
                  </from>
                  <to>
                    <xdr:col>17</xdr:col>
                    <xdr:colOff>7620</xdr:colOff>
                    <xdr:row>45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125" zoomScaleNormal="125" workbookViewId="0">
      <selection activeCell="A8" sqref="A8"/>
    </sheetView>
  </sheetViews>
  <sheetFormatPr defaultRowHeight="13.8"/>
  <cols>
    <col min="1" max="1" width="34.5" customWidth="1"/>
    <col min="2" max="2" width="34.09765625" customWidth="1"/>
    <col min="3" max="3" width="39.59765625" customWidth="1"/>
    <col min="4" max="4" width="22.8984375" customWidth="1"/>
  </cols>
  <sheetData>
    <row r="1" spans="1:7" ht="21.6" thickBot="1">
      <c r="A1" s="66" t="s">
        <v>71</v>
      </c>
      <c r="B1" s="66"/>
      <c r="C1" s="66"/>
      <c r="D1" s="66"/>
      <c r="E1" s="66"/>
      <c r="F1" s="67"/>
      <c r="G1" s="67"/>
    </row>
    <row r="2" spans="1:7" ht="98.25" customHeight="1">
      <c r="A2" s="22" t="str">
        <f>'Wypełnianie danych'!H89</f>
        <v/>
      </c>
      <c r="B2" s="23" t="str">
        <f>'Wypełnianie danych'!I89</f>
        <v/>
      </c>
      <c r="C2" s="26" t="str">
        <f>'Wypełnianie danych'!J89</f>
        <v/>
      </c>
      <c r="D2" s="28" t="str">
        <f>'Wypełnianie danych'!K89</f>
        <v>wzrost</v>
      </c>
      <c r="E2" s="61" t="s">
        <v>70</v>
      </c>
      <c r="F2" s="67"/>
      <c r="G2" s="67"/>
    </row>
    <row r="3" spans="1:7" ht="97.5" customHeight="1">
      <c r="A3" s="24" t="str">
        <f>'Wypełnianie danych'!H90</f>
        <v/>
      </c>
      <c r="B3" s="25" t="str">
        <f>'Wypełnianie danych'!I90</f>
        <v>TWOJA SYTUACJA: W wyniku kontraktowania nie zmieni się ogólny bilans wyników i nakładów, rozważ czy warto dokonywać zmiany</v>
      </c>
      <c r="C3" s="27" t="str">
        <f>'Wypełnianie danych'!J90</f>
        <v/>
      </c>
      <c r="D3" s="29" t="str">
        <f>'Wypełnianie danych'!K90</f>
        <v>utrzymanie</v>
      </c>
      <c r="E3" s="62"/>
      <c r="F3" s="67"/>
      <c r="G3" s="67"/>
    </row>
    <row r="4" spans="1:7" ht="107.25" customHeight="1" thickBot="1">
      <c r="A4" s="31" t="str">
        <f>'Wypełnianie danych'!H91</f>
        <v/>
      </c>
      <c r="B4" s="32" t="str">
        <f>'Wypełnianie danych'!I91</f>
        <v/>
      </c>
      <c r="C4" s="33" t="str">
        <f>'Wypełnianie danych'!J91</f>
        <v/>
      </c>
      <c r="D4" s="30" t="str">
        <f>'Wypełnianie danych'!K91</f>
        <v>spadek</v>
      </c>
      <c r="E4" s="62"/>
      <c r="F4" s="67"/>
      <c r="G4" s="67"/>
    </row>
    <row r="5" spans="1:7" ht="59.25" customHeight="1" thickBot="1">
      <c r="A5" s="34" t="str">
        <f>'Wypełnianie danych'!H92</f>
        <v>spadek</v>
      </c>
      <c r="B5" s="35" t="str">
        <f>'Wypełnianie danych'!I92</f>
        <v>utrzymanie</v>
      </c>
      <c r="C5" s="36" t="str">
        <f>'Wypełnianie danych'!J92</f>
        <v>wzrost</v>
      </c>
      <c r="D5" s="21"/>
      <c r="E5" s="62"/>
      <c r="F5" s="67"/>
      <c r="G5" s="67"/>
    </row>
    <row r="6" spans="1:7" ht="59.25" customHeight="1" thickBot="1">
      <c r="A6" s="64" t="str">
        <f>'Wypełnianie danych'!I93</f>
        <v>Nakłady</v>
      </c>
      <c r="B6" s="65"/>
      <c r="C6" s="65"/>
      <c r="D6" s="65"/>
      <c r="E6" s="63"/>
      <c r="F6" s="67"/>
      <c r="G6" s="67"/>
    </row>
  </sheetData>
  <mergeCells count="4">
    <mergeCell ref="E2:E6"/>
    <mergeCell ref="A6:D6"/>
    <mergeCell ref="A1:E1"/>
    <mergeCell ref="F1:G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zoomScale="77" zoomScaleNormal="77" workbookViewId="0">
      <selection activeCell="V17" sqref="V17"/>
    </sheetView>
  </sheetViews>
  <sheetFormatPr defaultRowHeight="13.8"/>
  <cols>
    <col min="16" max="16" width="11.8984375" customWidth="1"/>
  </cols>
  <sheetData>
    <row r="1" spans="1:16" ht="20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19" spans="3:4">
      <c r="C19" t="s">
        <v>72</v>
      </c>
      <c r="D19">
        <f>'Wypełnianie danych'!I64</f>
        <v>0</v>
      </c>
    </row>
    <row r="20" spans="3:4">
      <c r="C20" t="s">
        <v>72</v>
      </c>
      <c r="D20">
        <f>'Wypełnianie danych'!I80</f>
        <v>0</v>
      </c>
    </row>
  </sheetData>
  <mergeCells count="1">
    <mergeCell ref="A1:P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Wypełnianie danych</vt:lpstr>
      <vt:lpstr>Wyniki</vt:lpstr>
      <vt:lpstr>Arkusz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dariusz@perlo.pl</dc:creator>
  <cp:lastModifiedBy>admin</cp:lastModifiedBy>
  <cp:lastPrinted>2014-12-30T15:14:06Z</cp:lastPrinted>
  <dcterms:created xsi:type="dcterms:W3CDTF">2014-12-18T11:47:25Z</dcterms:created>
  <dcterms:modified xsi:type="dcterms:W3CDTF">2015-05-18T08:39:48Z</dcterms:modified>
</cp:coreProperties>
</file>